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70" activeTab="0"/>
  </bookViews>
  <sheets>
    <sheet name="Fisa Fundamentare tarif taxi" sheetId="1" r:id="rId1"/>
    <sheet name="Sheet1" sheetId="2" r:id="rId2"/>
  </sheets>
  <definedNames>
    <definedName name="_xlnm.Print_Area" localSheetId="0">'Fisa Fundamentare tarif taxi'!$A$5:$G$89</definedName>
    <definedName name="SHEET_TITLE" localSheetId="0">"Fisa Fundamentare tarif taxi"</definedName>
  </definedNames>
  <calcPr fullCalcOnLoad="1"/>
</workbook>
</file>

<file path=xl/comments1.xml><?xml version="1.0" encoding="utf-8"?>
<comments xmlns="http://schemas.openxmlformats.org/spreadsheetml/2006/main">
  <authors>
    <author>astefanescu</author>
    <author>ceremia</author>
    <author>c.e.</author>
  </authors>
  <commentList>
    <comment ref="J7" authorId="0">
      <text>
        <r>
          <rPr>
            <b/>
            <sz val="8"/>
            <rFont val="Tahoma"/>
            <family val="0"/>
          </rPr>
          <t>astefanescu:</t>
        </r>
        <r>
          <rPr>
            <sz val="8"/>
            <rFont val="Tahoma"/>
            <family val="0"/>
          </rPr>
          <t xml:space="preserve">
ESTE UN EXEMPLU</t>
        </r>
      </text>
    </comment>
    <comment ref="E64" authorId="0">
      <text>
        <r>
          <rPr>
            <b/>
            <sz val="8"/>
            <rFont val="Tahoma"/>
            <family val="0"/>
          </rPr>
          <t>astefanescu:</t>
        </r>
        <r>
          <rPr>
            <sz val="8"/>
            <rFont val="Tahoma"/>
            <family val="0"/>
          </rPr>
          <t xml:space="preserve">
FIX PT ORICE AUTOTURISM
</t>
        </r>
      </text>
    </comment>
    <comment ref="J64" authorId="0">
      <text>
        <r>
          <rPr>
            <b/>
            <sz val="8"/>
            <rFont val="Tahoma"/>
            <family val="0"/>
          </rPr>
          <t>astefanescu:</t>
        </r>
        <r>
          <rPr>
            <sz val="8"/>
            <rFont val="Tahoma"/>
            <family val="0"/>
          </rPr>
          <t xml:space="preserve">
FIX PT ORICE AUTOTURISM</t>
        </r>
      </text>
    </comment>
    <comment ref="I27" authorId="0">
      <text>
        <r>
          <rPr>
            <b/>
            <sz val="8"/>
            <rFont val="Tahoma"/>
            <family val="0"/>
          </rPr>
          <t>astefanescu:</t>
        </r>
        <r>
          <rPr>
            <sz val="8"/>
            <rFont val="Tahoma"/>
            <family val="0"/>
          </rPr>
          <t xml:space="preserve">
O ROLA PE LUNA?
</t>
        </r>
      </text>
    </comment>
    <comment ref="J40" authorId="0">
      <text>
        <r>
          <rPr>
            <b/>
            <sz val="8"/>
            <rFont val="Tahoma"/>
            <family val="0"/>
          </rPr>
          <t>astefanescu:</t>
        </r>
        <r>
          <rPr>
            <sz val="8"/>
            <rFont val="Tahoma"/>
            <family val="0"/>
          </rPr>
          <t xml:space="preserve">
O FI BINE?</t>
        </r>
      </text>
    </comment>
    <comment ref="J67" authorId="0">
      <text>
        <r>
          <rPr>
            <b/>
            <sz val="8"/>
            <rFont val="Tahoma"/>
            <family val="0"/>
          </rPr>
          <t>astefanescu:</t>
        </r>
        <r>
          <rPr>
            <sz val="8"/>
            <rFont val="Tahoma"/>
            <family val="0"/>
          </rPr>
          <t xml:space="preserve">
FIX
</t>
        </r>
      </text>
    </comment>
    <comment ref="B40" authorId="0">
      <text>
        <r>
          <rPr>
            <b/>
            <sz val="8"/>
            <rFont val="Tahoma"/>
            <family val="0"/>
          </rPr>
          <t>astefanescu:</t>
        </r>
        <r>
          <rPr>
            <sz val="8"/>
            <rFont val="Tahoma"/>
            <family val="0"/>
          </rPr>
          <t xml:space="preserve">
CONSULTARE </t>
        </r>
      </text>
    </comment>
    <comment ref="B30" authorId="1">
      <text>
        <r>
          <rPr>
            <b/>
            <sz val="8"/>
            <rFont val="Tahoma"/>
            <family val="0"/>
          </rPr>
          <t>ceremia:</t>
        </r>
        <r>
          <rPr>
            <sz val="8"/>
            <rFont val="Tahoma"/>
            <family val="0"/>
          </rPr>
          <t xml:space="preserve">
Cf cap. III art.18 din  LEGE nr. 15 din 24 martie 1994 (**republicata**) (*actualizata*)
privind amortizarea capitalului imobilizat in active corporale si necorporale
</t>
        </r>
        <r>
          <rPr>
            <b/>
            <sz val="8"/>
            <rFont val="Tahoma"/>
            <family val="2"/>
          </rPr>
          <t>A. Amortizarea liniara</t>
        </r>
        <r>
          <rPr>
            <sz val="8"/>
            <rFont val="Tahoma"/>
            <family val="0"/>
          </rPr>
          <t xml:space="preserve"> - se realizeazã prin includerea uniforma în cheltuielile de exploatare a unor sume fixe, stabilite proporţional cu numãrul de ani ai duratei normale de utilizare a mijlocului fix.
Amortizarea liniara se calculeazã prin aplicarea cotei anuale de amortizare la valoarea de intrare a mijloacelor fixe.
</t>
        </r>
        <r>
          <rPr>
            <b/>
            <sz val="8"/>
            <rFont val="Tahoma"/>
            <family val="2"/>
          </rPr>
          <t>B. Amortizarea degresiva</t>
        </r>
        <r>
          <rPr>
            <sz val="8"/>
            <rFont val="Tahoma"/>
            <family val="0"/>
          </rPr>
          <t xml:space="preserve"> - consta în multiplicarea cotelor de amortizare liniara cu unul dintre coeficienţii urmãtori:
a) </t>
        </r>
        <r>
          <rPr>
            <b/>
            <sz val="8"/>
            <rFont val="Tahoma"/>
            <family val="2"/>
          </rPr>
          <t>1,5</t>
        </r>
        <r>
          <rPr>
            <sz val="8"/>
            <rFont val="Tahoma"/>
            <family val="0"/>
          </rPr>
          <t xml:space="preserve"> - dacã durata normalã de utilizare a mijlocului fix de amortizat este între</t>
        </r>
        <r>
          <rPr>
            <b/>
            <sz val="8"/>
            <rFont val="Tahoma"/>
            <family val="2"/>
          </rPr>
          <t xml:space="preserve"> 2 şi 5 ani</t>
        </r>
        <r>
          <rPr>
            <sz val="8"/>
            <rFont val="Tahoma"/>
            <family val="0"/>
          </rPr>
          <t xml:space="preserve">;
</t>
        </r>
        <r>
          <rPr>
            <b/>
            <sz val="8"/>
            <rFont val="Tahoma"/>
            <family val="2"/>
          </rPr>
          <t>C. Amortizarea accelerata</t>
        </r>
        <r>
          <rPr>
            <sz val="8"/>
            <rFont val="Tahoma"/>
            <family val="0"/>
          </rPr>
          <t xml:space="preserve"> - consta în includerea, în primul an de funcţionare, în cheltuielile de exploatare a unei amortizãri de pana la 50% din valoarea de intrare a mijlocului fix respectiv.
Amortizãrile anuale pentru exerciţiile urmãtoare sunt calculate la valoarea rãmasã de amortizat, dupã regimul liniar, prin raportare la numãrul de ani de utilizare rãmaşi.</t>
        </r>
      </text>
    </comment>
    <comment ref="L17" authorId="2">
      <text>
        <r>
          <rPr>
            <b/>
            <sz val="8"/>
            <rFont val="Tahoma"/>
            <family val="0"/>
          </rPr>
          <t>c.e.:</t>
        </r>
        <r>
          <rPr>
            <sz val="8"/>
            <rFont val="Tahoma"/>
            <family val="0"/>
          </rPr>
          <t xml:space="preserve">
Cf. art. 57 alin. (1),  pct. 1 din Anexa nr. 1 din Regulamentul aprobat prin HCGMB nr. 178/2008, cu modificarile si completarile ulterioare</t>
        </r>
      </text>
    </comment>
    <comment ref="E26" authorId="1">
      <text>
        <r>
          <rPr>
            <b/>
            <sz val="8"/>
            <rFont val="Tahoma"/>
            <family val="0"/>
          </rPr>
          <t>ceremia:</t>
        </r>
        <r>
          <rPr>
            <sz val="8"/>
            <rFont val="Tahoma"/>
            <family val="0"/>
          </rPr>
          <t xml:space="preserve">
Cf. art. 6 lit. a) din OANRSCUP nr. 243/2007 - "stabilire de tarife - operaţiunea de analizã şi calculaţie a tarifelor, prin care transportatorii autorizaţi/consiliile locale sau Consiliul General al Municipiului Bucureşti stabilesc, dupã caz, structura şi nivelurile tarifelor"</t>
        </r>
      </text>
    </comment>
    <comment ref="F26" authorId="1">
      <text>
        <r>
          <rPr>
            <b/>
            <sz val="8"/>
            <rFont val="Tahoma"/>
            <family val="0"/>
          </rPr>
          <t>ceremia:</t>
        </r>
        <r>
          <rPr>
            <sz val="8"/>
            <rFont val="Tahoma"/>
            <family val="0"/>
          </rPr>
          <t xml:space="preserve">
Cf. art. 6 lit. b) din OANRSCUP nr. 243/2007 - " ajustare de tarife - activitatea de analizã şi verificare a elementelor de cheltuieli componente ale tarifelor, desfãşuratã de transportatorii autorizaţi/consiliile locale sau de Consiliul General al Municipiului Bucureşti, dupã caz, prin care se asigurã corelarea nivelului tarifelor existente cu evoluţia generalã a preţurilor şi tarifelor din economie"</t>
        </r>
      </text>
    </comment>
    <comment ref="G26" authorId="1">
      <text>
        <r>
          <rPr>
            <b/>
            <sz val="8"/>
            <rFont val="Tahoma"/>
            <family val="0"/>
          </rPr>
          <t>ceremia:</t>
        </r>
        <r>
          <rPr>
            <sz val="8"/>
            <rFont val="Tahoma"/>
            <family val="0"/>
          </rPr>
          <t xml:space="preserve">
Cf. art. 6 lit. c) din OANRSCUP nr. 243/2007 - "c) modificare de tarife - operaţiunea de analizã a nivelului tarifelor actuale şi a structurii acestora, aplicabilã de transportatorii autorizaţi/consiliile locale sau Consiliul General al Municipiului Bucureşti, dupã caz, în situaţiile în care intervin schimbãri majore în structura costurilor, care conduc la recalcularea tarifelor existente, creşterea acestora fiind mai mare decât evoluţia indicelui preţurilor de consum faţã de perioada anterioarã"</t>
        </r>
      </text>
    </comment>
    <comment ref="B47" authorId="1">
      <text>
        <r>
          <rPr>
            <b/>
            <sz val="8"/>
            <rFont val="Tahoma"/>
            <family val="0"/>
          </rPr>
          <t>ceremia:</t>
        </r>
        <r>
          <rPr>
            <sz val="8"/>
            <rFont val="Tahoma"/>
            <family val="0"/>
          </rPr>
          <t xml:space="preserve">
Dotări suplimentare (cu  excepţia celor existente la data achiziţiei auto): exemple: alarmă/val. ......,
 Radio-casetofon/val. ......, CDplayer/val.  ......, DVD/val.  ......, 
 GPS/val.  ......, antiradar/val. ......, ladă frigorifică/val. ......,
 Altele (denumire/valoare)  ......,
 Jante/capace roţi, cadrane cromate bord, geamuri/oglinzi electrice, bandouri spoiler / laterale, şine acoperis  negre, lămpi de citit faţă-spate, parasolare cu oglindă iluminate, suport de ochelari, suport lombar pentru  locurile din faţă, scaune faţă sport, ornamente interioare, volan îmbrăcat, mânere interioare portiere iluminate,  montant central, etc.</t>
        </r>
      </text>
    </comment>
    <comment ref="B39" authorId="2">
      <text>
        <r>
          <rPr>
            <b/>
            <sz val="8"/>
            <rFont val="Tahoma"/>
            <family val="0"/>
          </rPr>
          <t>c.e.:</t>
        </r>
        <r>
          <rPr>
            <sz val="8"/>
            <rFont val="Tahoma"/>
            <family val="0"/>
          </rPr>
          <t xml:space="preserve">
INCLUSIV ANTENA, CABLURI, ELEMENTE DE FIXARE</t>
        </r>
      </text>
    </comment>
    <comment ref="B83" authorId="1">
      <text>
        <r>
          <rPr>
            <b/>
            <sz val="8"/>
            <rFont val="Tahoma"/>
            <family val="0"/>
          </rPr>
          <t>ceremia:</t>
        </r>
        <r>
          <rPr>
            <sz val="8"/>
            <rFont val="Tahoma"/>
            <family val="0"/>
          </rPr>
          <t xml:space="preserve">
cf  pct. 2.1.3 din OMTT nr. 14/1982 - spor pentru circulatia in localitatile urbane=1.2</t>
        </r>
      </text>
    </comment>
    <comment ref="J13" authorId="1">
      <text>
        <r>
          <rPr>
            <b/>
            <sz val="8"/>
            <rFont val="Tahoma"/>
            <family val="0"/>
          </rPr>
          <t>ceremia:</t>
        </r>
        <r>
          <rPr>
            <sz val="8"/>
            <rFont val="Tahoma"/>
            <family val="0"/>
          </rPr>
          <t xml:space="preserve">
date luate ca exemplu pe 1 an de zile</t>
        </r>
      </text>
    </comment>
    <comment ref="J14" authorId="1">
      <text>
        <r>
          <rPr>
            <b/>
            <sz val="8"/>
            <rFont val="Tahoma"/>
            <family val="0"/>
          </rPr>
          <t>ceremia:</t>
        </r>
        <r>
          <rPr>
            <sz val="8"/>
            <rFont val="Tahoma"/>
            <family val="0"/>
          </rPr>
          <t xml:space="preserve">
date luate ca exemplu pe 1 an de zile</t>
        </r>
      </text>
    </comment>
    <comment ref="J15" authorId="1">
      <text>
        <r>
          <rPr>
            <b/>
            <sz val="8"/>
            <rFont val="Tahoma"/>
            <family val="0"/>
          </rPr>
          <t>ceremia:</t>
        </r>
        <r>
          <rPr>
            <sz val="8"/>
            <rFont val="Tahoma"/>
            <family val="0"/>
          </rPr>
          <t xml:space="preserve">
date luate ca exemplu pe 1 an de zile`</t>
        </r>
      </text>
    </comment>
    <comment ref="J16" authorId="1">
      <text>
        <r>
          <rPr>
            <b/>
            <sz val="8"/>
            <rFont val="Tahoma"/>
            <family val="0"/>
          </rPr>
          <t>ceremia:</t>
        </r>
        <r>
          <rPr>
            <sz val="8"/>
            <rFont val="Tahoma"/>
            <family val="0"/>
          </rPr>
          <t xml:space="preserve">
date luate ca exemplu pe 1 an de zile</t>
        </r>
      </text>
    </comment>
    <comment ref="J17" authorId="1">
      <text>
        <r>
          <rPr>
            <b/>
            <sz val="8"/>
            <rFont val="Tahoma"/>
            <family val="0"/>
          </rPr>
          <t>ceremia:</t>
        </r>
        <r>
          <rPr>
            <sz val="8"/>
            <rFont val="Tahoma"/>
            <family val="0"/>
          </rPr>
          <t xml:space="preserve">
date luate ca exemplu pe 1 an de zile</t>
        </r>
      </text>
    </comment>
  </commentList>
</comments>
</file>

<file path=xl/sharedStrings.xml><?xml version="1.0" encoding="utf-8"?>
<sst xmlns="http://schemas.openxmlformats.org/spreadsheetml/2006/main" count="223" uniqueCount="165">
  <si>
    <t>2 ani</t>
  </si>
  <si>
    <t>lei/an</t>
  </si>
  <si>
    <t>lei/luna</t>
  </si>
  <si>
    <t>IV</t>
  </si>
  <si>
    <t>III</t>
  </si>
  <si>
    <t>Cheltuieli cu munca vie</t>
  </si>
  <si>
    <t>Agreare RAR</t>
  </si>
  <si>
    <t>Inspecţia tehnică periodică</t>
  </si>
  <si>
    <t>Alte cheltuieli materiale  din care:</t>
  </si>
  <si>
    <t>Carburanţi</t>
  </si>
  <si>
    <t>TIP AUTOTURISM :</t>
  </si>
  <si>
    <t>lunar</t>
  </si>
  <si>
    <t>km total/zi</t>
  </si>
  <si>
    <t>VI</t>
  </si>
  <si>
    <t>Impozit pe terenuri pentru parcare</t>
  </si>
  <si>
    <t>Asigurare casco pentru taxi</t>
  </si>
  <si>
    <t>Service auto ( întreţinere-reparaţii )</t>
  </si>
  <si>
    <t>Nr.crt.</t>
  </si>
  <si>
    <t>ELEMENTE DE CHELTUIELI</t>
  </si>
  <si>
    <t>an</t>
  </si>
  <si>
    <t>STRUCTURA</t>
  </si>
  <si>
    <t xml:space="preserve">Data </t>
  </si>
  <si>
    <t>Taxă de mediu</t>
  </si>
  <si>
    <t>Verificare metrologica,buletin de instalare, mod.tarif</t>
  </si>
  <si>
    <t>Piese de schimb</t>
  </si>
  <si>
    <t>pentru serviciul de transport public local de persoane în regim de taxi</t>
  </si>
  <si>
    <t>la nr.km</t>
  </si>
  <si>
    <t>STABILIRE</t>
  </si>
  <si>
    <t>AJUSTARE</t>
  </si>
  <si>
    <t>MODIFICARE</t>
  </si>
  <si>
    <t>Tip Autoturism</t>
  </si>
  <si>
    <t>VIII</t>
  </si>
  <si>
    <t>Alte cheltuieli cu taxe/impozite şi autorizatii</t>
  </si>
  <si>
    <t>II</t>
  </si>
  <si>
    <t>Autorizaţie taxi</t>
  </si>
  <si>
    <t>Cheltuieli cu taxe -impozite şi autorizaţii</t>
  </si>
  <si>
    <t>I</t>
  </si>
  <si>
    <t>Amortizare acumulatori</t>
  </si>
  <si>
    <t>Cheltuieli materiale</t>
  </si>
  <si>
    <t>ore lucrate/zi</t>
  </si>
  <si>
    <t>V</t>
  </si>
  <si>
    <t>Impozit autoturism</t>
  </si>
  <si>
    <t>Asigurare de răspundere civilă auto obligatorie</t>
  </si>
  <si>
    <t>4 ani</t>
  </si>
  <si>
    <t>5 ani</t>
  </si>
  <si>
    <t>Alte cheltuieli cu munca vie din care:</t>
  </si>
  <si>
    <t>Impozit pe clădiri</t>
  </si>
  <si>
    <t>Asigurare pentru călători şi bagaje</t>
  </si>
  <si>
    <t>ob inv.am 3</t>
  </si>
  <si>
    <t>pe elemente de cheltuieli pentu stabilirea tarifului de distanţă ( pornire )</t>
  </si>
  <si>
    <t>lei / zi</t>
  </si>
  <si>
    <t>lei/15000km</t>
  </si>
  <si>
    <t>VII</t>
  </si>
  <si>
    <t>Km / zi</t>
  </si>
  <si>
    <t>Rovinietă</t>
  </si>
  <si>
    <t>Autorizaţie de transport</t>
  </si>
  <si>
    <t>Amortizare anvelope</t>
  </si>
  <si>
    <t>lei/km</t>
  </si>
  <si>
    <r>
      <t xml:space="preserve">TOTAL CHELTUIELI </t>
    </r>
    <r>
      <rPr>
        <sz val="11"/>
        <color indexed="8"/>
        <rFont val="Arial"/>
        <family val="2"/>
      </rPr>
      <t xml:space="preserve"> ( I+II+III )</t>
    </r>
  </si>
  <si>
    <t xml:space="preserve">   - viză medicina muncii</t>
  </si>
  <si>
    <t xml:space="preserve">      - redevenţa</t>
  </si>
  <si>
    <t xml:space="preserve">  - casă fiscală de marcat</t>
  </si>
  <si>
    <t xml:space="preserve">  - casetă taxi</t>
  </si>
  <si>
    <t xml:space="preserve">  - statie emisie - recepţie</t>
  </si>
  <si>
    <t xml:space="preserve">  - cheltuieli cu dispeceratul</t>
  </si>
  <si>
    <t xml:space="preserve">  - formulare fiscale</t>
  </si>
  <si>
    <t xml:space="preserve">  - instalaţie de gaz</t>
  </si>
  <si>
    <t xml:space="preserve">  - hârtie termică</t>
  </si>
  <si>
    <t xml:space="preserve">  - colante taxi</t>
  </si>
  <si>
    <t xml:space="preserve">  - cheltuieli de întreţinere a aspectului interior - exterior</t>
  </si>
  <si>
    <t xml:space="preserve">  - cheltuieli aferente schimbării culorii autoturismului</t>
  </si>
  <si>
    <t xml:space="preserve">  - alte cheltuieli</t>
  </si>
  <si>
    <t xml:space="preserve">  - rata credit bancar</t>
  </si>
  <si>
    <t>Gabriel PFA</t>
  </si>
  <si>
    <t>Salariu brut</t>
  </si>
  <si>
    <t>Nume Prenume -PFA</t>
  </si>
  <si>
    <t>Venituri obţinute din activitatea de transport în regim de taxi, aferente tarifului practicat  ( pornire)     (  IV + V )</t>
  </si>
  <si>
    <t>CAMPURI DE COMPLETAT</t>
  </si>
  <si>
    <r>
      <t xml:space="preserve">TARIF PRACTICAT </t>
    </r>
    <r>
      <rPr>
        <sz val="16"/>
        <color indexed="8"/>
        <rFont val="Arial"/>
        <family val="2"/>
      </rPr>
      <t>( pornire)</t>
    </r>
    <r>
      <rPr>
        <b/>
        <sz val="16"/>
        <color indexed="8"/>
        <rFont val="Arial"/>
        <family val="2"/>
      </rPr>
      <t xml:space="preserve"> lei / km.</t>
    </r>
    <r>
      <rPr>
        <sz val="16"/>
        <color indexed="8"/>
        <rFont val="Arial"/>
        <family val="2"/>
      </rPr>
      <t xml:space="preserve"> ( VI / VII )</t>
    </r>
  </si>
  <si>
    <t>conform consumului dat de producator, din Cartea tehnica a autoturismului</t>
  </si>
  <si>
    <t>conform contractului incheiat cu dispeceratul</t>
  </si>
  <si>
    <t>coform contractului de credit incheiat cu banca creditoare, daca e cazul</t>
  </si>
  <si>
    <t>daca e cazul, conform politelor de asigurare</t>
  </si>
  <si>
    <t>lei/5ani</t>
  </si>
  <si>
    <t>conform impunerii emise de DITL</t>
  </si>
  <si>
    <t>pret fix pt. un an</t>
  </si>
  <si>
    <t>lei/5 ani</t>
  </si>
  <si>
    <t>cf datelor din raportul detaliat/sumar pe perioada aleasa (minim 6 luni - 01.01.2011-30.06.2011)</t>
  </si>
  <si>
    <t>Schimb de ulei la autoturism şi filtru de ulei</t>
  </si>
  <si>
    <t>max 8</t>
  </si>
  <si>
    <t>Total km</t>
  </si>
  <si>
    <t>Total km ocup</t>
  </si>
  <si>
    <t>Lei km ocup</t>
  </si>
  <si>
    <t>Total lei</t>
  </si>
  <si>
    <t>Nr. curse (bonuri fiscale)</t>
  </si>
  <si>
    <t>Nr. Autorizaţie Transport/Taxi</t>
  </si>
  <si>
    <t>cifra exacta reiese din  datele din raportul detaliat/sumar scos pe perioada aleasa (minim 6 luni - 01.01.2011-30.06.2011)</t>
  </si>
  <si>
    <t>perioada aleasa/stabilita pentru stabilirea/ajustarea/modificarea tarifului</t>
  </si>
  <si>
    <t>Amortizare (se poate alege unul dintre cele 3 regimuri de amortizare)</t>
  </si>
  <si>
    <t>max 200 km/persoana/8 ore</t>
  </si>
  <si>
    <t>limite admise (min / max)</t>
  </si>
  <si>
    <t xml:space="preserve">DATE din RAPORTUL SUMAR MF scos pe o perioada aleasa </t>
  </si>
  <si>
    <t>min. 10 curse / zi / autovehicul</t>
  </si>
  <si>
    <t>costuri totale</t>
  </si>
  <si>
    <t>Dotări suplimentare (cu  excepţia celor existente la data achiziţiei auto): exemple: alarmă/val. ......,
 Radio-casetofon/val. ......, CDplayer/val.  ......, DVD/val.  ......, 
 GPS/val.  ......, antiradar/val. ......, ladă frigorifică/val. ......,
 Altele (denumire/valoare)  ......,
 Jante/capace roţi, cadrane cromate bord, geamuri/oglinzi electrice, bandouri spoiler / laterale, şine acoperis  negre, lămpi de citit faţă-spate, parasolare cu oglindă iluminate, suport de ochelari, suport lombar pentru  locurile din faţă, scaune faţă sport, ornamente interioare, volan îmbrăcat, mânere interioare portiere iluminate,  montant central, etc.</t>
  </si>
  <si>
    <t>in functie de tipul de carburant se va inscrie in tabel pretul mediu practicat</t>
  </si>
  <si>
    <t>lei/total km/zi</t>
  </si>
  <si>
    <t>pret lei/litru carburant</t>
  </si>
  <si>
    <t>consum L/100km</t>
  </si>
  <si>
    <t>lei/buc la 50.000 km</t>
  </si>
  <si>
    <t>Nr zile lucratoare aferente perioadei aleasa</t>
  </si>
  <si>
    <t>data initiala</t>
  </si>
  <si>
    <t>data finala</t>
  </si>
  <si>
    <t>km ocupati/zi = total km ocupati / nr de zile lucrate efectiv</t>
  </si>
  <si>
    <t>21 zile lucr/luna * 11 luni  (ptr ca 1 luna CONC LEGAL DE ODIHNA)</t>
  </si>
  <si>
    <t>3 ; 4 ; 5 ani a se vedea comentariul de la celula B29</t>
  </si>
  <si>
    <t>perioada aleasa ptr amortizare - ani</t>
  </si>
  <si>
    <t>1 an</t>
  </si>
  <si>
    <t>este inclusa in pretul de vanzare</t>
  </si>
  <si>
    <t>x</t>
  </si>
  <si>
    <t>cf cond normale de munca</t>
  </si>
  <si>
    <t>minim economie cf HG nr. 1193/2010</t>
  </si>
  <si>
    <t>pensie CAS asigurari sociale 31.3% -SC</t>
  </si>
  <si>
    <t>pensii CAS 2011</t>
  </si>
  <si>
    <t>contributia individuala de asigurari sociale datorata de angajat = 10,5%</t>
  </si>
  <si>
    <t>sanatate CASS 2011</t>
  </si>
  <si>
    <t>contributia individuala de asigurari sociale de sanatate datorata de angajat = 5,5%</t>
  </si>
  <si>
    <t>contributia datorata de angajator/platitor de venit = 5,2%</t>
  </si>
  <si>
    <t>concedii indemnizatii 2011</t>
  </si>
  <si>
    <t>contributia pentru concedii si indemnizatii de asigurari sociale de sanatate datorata de angajator/platitor de venit = 0.85%</t>
  </si>
  <si>
    <t>somaj 2011</t>
  </si>
  <si>
    <t>contributia individuala la bugetul asigurarilor de somaj datorata de angajat = 0,5%</t>
  </si>
  <si>
    <t>contributia la bugetul asigurarilor de somaj datorata de angajator/platitor de venit = 0.5%</t>
  </si>
  <si>
    <t>accidente de munca si boli profesionale 2011</t>
  </si>
  <si>
    <t>contributia de asigurare pentru accidente de munca si boli profesionale, diferentiata in functie de clasa de risc, conform legii, datorata de angajator/platitor de venit = 0,15%-0,85%</t>
  </si>
  <si>
    <t>fond garantare 2011</t>
  </si>
  <si>
    <t>contributia la Fondul de garantare pentru plata creantelor salariale, datorata de angajator/platitor de venit = 0.25%</t>
  </si>
  <si>
    <t>CASS asigurări de sănătate 10.7% - SC</t>
  </si>
  <si>
    <t>Fond somaj 0.5% - SC</t>
  </si>
  <si>
    <t>Titlul IX^2 Contributii sociale obligatorii din Codul Fiscal, introdus prin OUG 117/2010, stabileste la art. 296^18 (3) cotele de contributii sociale obligatorii aplicabile in anul 2011.</t>
  </si>
  <si>
    <t>contributia de asigurari sociale datorata de angajator/platitor de venit - a^1) pentru conditii normale de munca = 20,8%</t>
  </si>
  <si>
    <t>Zile lucratoare = zile lucarate efectiv</t>
  </si>
  <si>
    <t>max 264 = 24 zile/luna*11 luni, cf COD MUNCII</t>
  </si>
  <si>
    <t>Fond de accidente si boli profesionale 0.85% - SC</t>
  </si>
  <si>
    <t>Fond de garantare a creantelor salariale 0.25% - SC</t>
  </si>
  <si>
    <t>conform evidentelor contabile</t>
  </si>
  <si>
    <t>Valoarea totala a facturii de achizitie autoturism se regaseste in Registrul inventar</t>
  </si>
  <si>
    <t>conform recomandarilor producatorului din Cartea tehnica a autoturismului si conform evidentelor contabile</t>
  </si>
  <si>
    <t>conform certificatului de garantie si a evidentelor contabile</t>
  </si>
  <si>
    <t>conform recomandarilor producatorului si evidentelor contabile</t>
  </si>
  <si>
    <t>Valoarea totala a facturii de achizitie SER+cabluri se regaseste in Registrul inventar si conform evidentelor contabile</t>
  </si>
  <si>
    <t>Valoarea se regaseste in Registrul inventar si conform evidentelor contabile</t>
  </si>
  <si>
    <t>conform plafoanelor agreate de asiguratori si conform evidentelor contabile</t>
  </si>
  <si>
    <t>conform politelor de asigurare si conform evidentelor contabile</t>
  </si>
  <si>
    <t>cf HCGMB nr. 178/2008, cu modificarile si completarile ulterioare</t>
  </si>
  <si>
    <t>PROFIT NET (min 10%):</t>
  </si>
  <si>
    <t xml:space="preserve">      - impozit pe profit</t>
  </si>
  <si>
    <t xml:space="preserve">   - contabilitate</t>
  </si>
  <si>
    <t xml:space="preserve">   - viză persoană desemnată</t>
  </si>
  <si>
    <t xml:space="preserve">   - şcolarizare persoana desemnata</t>
  </si>
  <si>
    <t xml:space="preserve">   - atestat persoana desemnata, persoana resurse umane, pers protectia muncii,PSI, jurist</t>
  </si>
  <si>
    <t>conform CTR MCA</t>
  </si>
  <si>
    <t>F.N.U.A.S.S. 0.75% - SC</t>
  </si>
  <si>
    <t>in functie de codul CAEN</t>
  </si>
  <si>
    <t>VALORI  la 2014</t>
  </si>
</sst>
</file>

<file path=xl/styles.xml><?xml version="1.0" encoding="utf-8"?>
<styleSheet xmlns="http://schemas.openxmlformats.org/spreadsheetml/2006/main">
  <numFmts count="3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0"/>
    <numFmt numFmtId="174" formatCode="[$-409]dddd\,\ mmmm\ dd\,\ yyyy"/>
    <numFmt numFmtId="175" formatCode="m/d/yyyy;@"/>
    <numFmt numFmtId="176" formatCode="m/d/yy;@"/>
    <numFmt numFmtId="177" formatCode="[$-418]d\-mmm;@"/>
    <numFmt numFmtId="178" formatCode="d/m/yyyy;@"/>
    <numFmt numFmtId="179" formatCode="0.000000000"/>
    <numFmt numFmtId="180" formatCode="0.00000000"/>
    <numFmt numFmtId="181" formatCode="0.0000000"/>
    <numFmt numFmtId="182" formatCode="0.000000"/>
    <numFmt numFmtId="183" formatCode="0.00000"/>
    <numFmt numFmtId="184" formatCode="0.0000"/>
    <numFmt numFmtId="185" formatCode="0.000"/>
    <numFmt numFmtId="186" formatCode="&quot;Yes&quot;;&quot;Yes&quot;;&quot;No&quot;"/>
    <numFmt numFmtId="187" formatCode="&quot;True&quot;;&quot;True&quot;;&quot;False&quot;"/>
    <numFmt numFmtId="188" formatCode="&quot;On&quot;;&quot;On&quot;;&quot;Off&quot;"/>
    <numFmt numFmtId="189" formatCode="[$€-2]\ #,##0.00_);[Red]\([$€-2]\ #,##0.00\)"/>
  </numFmts>
  <fonts count="66">
    <font>
      <sz val="10"/>
      <color indexed="8"/>
      <name val="Arial"/>
      <family val="0"/>
    </font>
    <font>
      <sz val="11"/>
      <color indexed="8"/>
      <name val="Arial"/>
      <family val="0"/>
    </font>
    <font>
      <b/>
      <sz val="11"/>
      <color indexed="8"/>
      <name val="Arial"/>
      <family val="0"/>
    </font>
    <font>
      <b/>
      <u val="single"/>
      <sz val="11"/>
      <color indexed="8"/>
      <name val="Tahoma"/>
      <family val="0"/>
    </font>
    <font>
      <b/>
      <sz val="12"/>
      <color indexed="8"/>
      <name val="Arial"/>
      <family val="0"/>
    </font>
    <font>
      <b/>
      <sz val="12"/>
      <color indexed="8"/>
      <name val="Times New Roman"/>
      <family val="0"/>
    </font>
    <font>
      <sz val="8"/>
      <name val="Arial"/>
      <family val="0"/>
    </font>
    <font>
      <b/>
      <sz val="11"/>
      <color indexed="10"/>
      <name val="Arial"/>
      <family val="2"/>
    </font>
    <font>
      <b/>
      <sz val="10"/>
      <color indexed="10"/>
      <name val="Arial"/>
      <family val="2"/>
    </font>
    <font>
      <sz val="11"/>
      <name val="Arial"/>
      <family val="2"/>
    </font>
    <font>
      <sz val="10"/>
      <name val="Arial"/>
      <family val="2"/>
    </font>
    <font>
      <b/>
      <i/>
      <sz val="12"/>
      <color indexed="10"/>
      <name val="Garamond"/>
      <family val="0"/>
    </font>
    <font>
      <b/>
      <i/>
      <sz val="11"/>
      <color indexed="10"/>
      <name val="Garamond"/>
      <family val="0"/>
    </font>
    <font>
      <sz val="8"/>
      <name val="Tahoma"/>
      <family val="0"/>
    </font>
    <font>
      <b/>
      <sz val="8"/>
      <name val="Tahoma"/>
      <family val="0"/>
    </font>
    <font>
      <b/>
      <sz val="11"/>
      <name val="Arial"/>
      <family val="2"/>
    </font>
    <font>
      <b/>
      <sz val="16"/>
      <color indexed="8"/>
      <name val="Arial"/>
      <family val="2"/>
    </font>
    <font>
      <sz val="16"/>
      <color indexed="8"/>
      <name val="Arial"/>
      <family val="2"/>
    </font>
    <font>
      <sz val="11"/>
      <color indexed="17"/>
      <name val="Arial"/>
      <family val="0"/>
    </font>
    <font>
      <b/>
      <i/>
      <sz val="11"/>
      <color indexed="10"/>
      <name val="Arial"/>
      <family val="2"/>
    </font>
    <font>
      <i/>
      <sz val="11"/>
      <name val="Arial"/>
      <family val="2"/>
    </font>
    <font>
      <b/>
      <sz val="11"/>
      <color indexed="17"/>
      <name val="Arial"/>
      <family val="2"/>
    </font>
    <font>
      <b/>
      <sz val="10"/>
      <color indexed="17"/>
      <name val="Arial"/>
      <family val="2"/>
    </font>
    <font>
      <sz val="11"/>
      <color indexed="8"/>
      <name val="Times New Roman"/>
      <family val="1"/>
    </font>
    <font>
      <b/>
      <sz val="11"/>
      <color indexed="8"/>
      <name val="Times New Roman"/>
      <family val="1"/>
    </font>
    <font>
      <b/>
      <sz val="10"/>
      <color indexed="8"/>
      <name val="Arial"/>
      <family val="2"/>
    </font>
    <font>
      <b/>
      <i/>
      <sz val="11"/>
      <color indexed="8"/>
      <name val="Arial"/>
      <family val="2"/>
    </font>
    <font>
      <b/>
      <i/>
      <sz val="12"/>
      <color indexed="8"/>
      <name val="Arial"/>
      <family val="2"/>
    </font>
    <font>
      <sz val="8"/>
      <color indexed="8"/>
      <name val="Arial"/>
      <family val="0"/>
    </font>
    <font>
      <u val="single"/>
      <sz val="9"/>
      <color indexed="12"/>
      <name val="Arial"/>
      <family val="0"/>
    </font>
    <font>
      <u val="single"/>
      <sz val="8"/>
      <color indexed="36"/>
      <name val="Arial"/>
      <family val="0"/>
    </font>
    <font>
      <u val="single"/>
      <sz val="10"/>
      <color indexed="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medium">
        <color indexed="8"/>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thin">
        <color indexed="8"/>
      </left>
      <right style="thin">
        <color indexed="8"/>
      </right>
      <top style="thin">
        <color indexed="8"/>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color indexed="63"/>
      </top>
      <bottom style="thin"/>
    </border>
    <border>
      <left style="thin">
        <color indexed="8"/>
      </left>
      <right style="thin">
        <color indexed="8"/>
      </right>
      <top style="thin">
        <color indexed="8"/>
      </top>
      <bottom>
        <color indexed="63"/>
      </bottom>
    </border>
    <border>
      <left style="medium"/>
      <right style="medium">
        <color indexed="8"/>
      </right>
      <top style="medium"/>
      <bottom style="thin"/>
    </border>
    <border>
      <left>
        <color indexed="63"/>
      </left>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color indexed="63"/>
      </right>
      <top>
        <color indexed="63"/>
      </top>
      <bottom>
        <color indexed="63"/>
      </bottom>
    </border>
    <border>
      <left style="thin">
        <color indexed="8"/>
      </left>
      <right style="medium"/>
      <top style="thin">
        <color indexed="8"/>
      </top>
      <bottom style="thin">
        <color indexed="8"/>
      </bottom>
    </border>
    <border>
      <left style="medium"/>
      <right>
        <color indexed="63"/>
      </right>
      <top>
        <color indexed="63"/>
      </top>
      <bottom style="medium"/>
    </border>
    <border>
      <left>
        <color indexed="63"/>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medium">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medium"/>
      <bottom style="thin">
        <color indexed="8"/>
      </bottom>
    </border>
    <border>
      <left style="medium">
        <color indexed="8"/>
      </left>
      <right style="medium">
        <color indexed="8"/>
      </right>
      <top>
        <color indexed="63"/>
      </top>
      <bottom style="thin">
        <color indexed="8"/>
      </bottom>
    </border>
    <border>
      <left style="medium">
        <color indexed="8"/>
      </left>
      <right style="medium">
        <color indexed="8"/>
      </right>
      <top style="thin">
        <color indexed="8"/>
      </top>
      <bottom style="mediu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color indexed="63"/>
      </left>
      <right style="medium">
        <color indexed="8"/>
      </right>
      <top style="medium">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30"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29"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19">
    <xf numFmtId="0" fontId="0" fillId="0" borderId="0" xfId="0" applyAlignment="1">
      <alignment/>
    </xf>
    <xf numFmtId="49" fontId="25" fillId="0" borderId="0" xfId="0" applyNumberFormat="1" applyFont="1" applyAlignment="1">
      <alignment horizontal="center" vertical="center" wrapText="1"/>
    </xf>
    <xf numFmtId="49" fontId="0" fillId="0" borderId="0" xfId="0" applyNumberFormat="1" applyAlignment="1">
      <alignment horizontal="center" vertical="center" wrapText="1"/>
    </xf>
    <xf numFmtId="49" fontId="8" fillId="0" borderId="0" xfId="0" applyNumberFormat="1" applyFont="1" applyAlignment="1">
      <alignment horizontal="center" vertical="center" wrapText="1"/>
    </xf>
    <xf numFmtId="49" fontId="0" fillId="33" borderId="0" xfId="0" applyNumberFormat="1" applyFill="1" applyAlignment="1">
      <alignment horizontal="center" vertical="center" wrapText="1"/>
    </xf>
    <xf numFmtId="49" fontId="8" fillId="33" borderId="0" xfId="0" applyNumberFormat="1" applyFont="1" applyFill="1" applyAlignment="1">
      <alignment horizontal="center" vertical="center" wrapText="1"/>
    </xf>
    <xf numFmtId="49" fontId="10" fillId="0" borderId="0" xfId="0" applyNumberFormat="1" applyFont="1" applyAlignment="1">
      <alignment horizontal="center" vertical="center" wrapText="1"/>
    </xf>
    <xf numFmtId="49" fontId="0" fillId="0" borderId="0" xfId="0" applyNumberFormat="1" applyFont="1" applyAlignment="1">
      <alignment horizontal="center" vertical="center" wrapText="1"/>
    </xf>
    <xf numFmtId="0" fontId="7" fillId="34" borderId="0" xfId="0" applyNumberFormat="1" applyFont="1" applyFill="1" applyBorder="1" applyAlignment="1" applyProtection="1">
      <alignment horizontal="center" vertical="center" wrapText="1"/>
      <protection/>
    </xf>
    <xf numFmtId="0" fontId="1" fillId="34" borderId="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 fillId="0" borderId="0" xfId="0" applyNumberFormat="1" applyFont="1" applyFill="1" applyBorder="1" applyAlignment="1" applyProtection="1">
      <alignment horizontal="center" vertical="center" wrapText="1"/>
      <protection/>
    </xf>
    <xf numFmtId="0" fontId="1" fillId="35" borderId="12" xfId="0" applyNumberFormat="1"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8" fillId="0" borderId="12" xfId="0" applyFont="1" applyBorder="1" applyAlignment="1">
      <alignment horizontal="center" vertical="center" wrapText="1"/>
    </xf>
    <xf numFmtId="0" fontId="8" fillId="33" borderId="12" xfId="0" applyFont="1" applyFill="1" applyBorder="1" applyAlignment="1">
      <alignment horizontal="center" vertical="center" wrapText="1"/>
    </xf>
    <xf numFmtId="0" fontId="10" fillId="0" borderId="12" xfId="0" applyFont="1" applyBorder="1" applyAlignment="1">
      <alignment horizontal="center" vertical="center" wrapText="1"/>
    </xf>
    <xf numFmtId="0" fontId="0" fillId="33" borderId="12" xfId="0" applyFill="1" applyBorder="1" applyAlignment="1">
      <alignment horizontal="center" vertical="center" wrapText="1"/>
    </xf>
    <xf numFmtId="0" fontId="22"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4" fontId="2" fillId="0" borderId="13" xfId="0" applyNumberFormat="1" applyFont="1" applyFill="1" applyBorder="1" applyAlignment="1" applyProtection="1">
      <alignment horizontal="center" vertical="center" wrapText="1"/>
      <protection/>
    </xf>
    <xf numFmtId="4" fontId="2" fillId="0" borderId="11"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17" xfId="0" applyNumberFormat="1" applyFont="1" applyFill="1" applyBorder="1" applyAlignment="1" applyProtection="1">
      <alignment horizontal="center" vertical="center" wrapText="1"/>
      <protection/>
    </xf>
    <xf numFmtId="0" fontId="1" fillId="0" borderId="18"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3" fillId="0" borderId="0" xfId="0" applyFont="1" applyAlignment="1">
      <alignment horizontal="center" vertical="center" wrapText="1"/>
    </xf>
    <xf numFmtId="0" fontId="2" fillId="0" borderId="0" xfId="0" applyNumberFormat="1" applyFont="1" applyFill="1" applyBorder="1" applyAlignment="1" applyProtection="1">
      <alignment horizontal="center" vertical="center" wrapText="1"/>
      <protection/>
    </xf>
    <xf numFmtId="0" fontId="24" fillId="0" borderId="0" xfId="0" applyFont="1" applyAlignment="1">
      <alignment horizontal="center" vertical="center" wrapText="1"/>
    </xf>
    <xf numFmtId="14" fontId="1" fillId="34" borderId="0"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0" fontId="1" fillId="34" borderId="12"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1" fillId="0" borderId="22"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3" xfId="0" applyNumberFormat="1" applyFont="1" applyFill="1" applyBorder="1" applyAlignment="1" applyProtection="1">
      <alignment horizontal="center" vertical="center" wrapText="1"/>
      <protection/>
    </xf>
    <xf numFmtId="0" fontId="1" fillId="0" borderId="24" xfId="0" applyNumberFormat="1" applyFont="1" applyFill="1" applyBorder="1" applyAlignment="1" applyProtection="1">
      <alignment horizontal="center" vertical="center" wrapText="1"/>
      <protection/>
    </xf>
    <xf numFmtId="0" fontId="8" fillId="0" borderId="0" xfId="0" applyFont="1" applyAlignment="1">
      <alignment horizontal="center" vertical="center" wrapText="1"/>
    </xf>
    <xf numFmtId="0" fontId="1" fillId="0" borderId="20" xfId="0" applyNumberFormat="1" applyFont="1" applyFill="1" applyBorder="1" applyAlignment="1" applyProtection="1">
      <alignment horizontal="center" vertical="center" wrapText="1"/>
      <protection/>
    </xf>
    <xf numFmtId="0" fontId="1" fillId="0" borderId="25"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18" fillId="0" borderId="12" xfId="0" applyNumberFormat="1" applyFont="1" applyFill="1" applyBorder="1" applyAlignment="1" applyProtection="1">
      <alignment horizontal="center" vertical="center" wrapText="1"/>
      <protection/>
    </xf>
    <xf numFmtId="0" fontId="18" fillId="34" borderId="12" xfId="0" applyNumberFormat="1" applyFont="1" applyFill="1" applyBorder="1" applyAlignment="1" applyProtection="1">
      <alignment horizontal="center" vertical="center" wrapText="1"/>
      <protection/>
    </xf>
    <xf numFmtId="0" fontId="2" fillId="0" borderId="27"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4" fontId="1" fillId="0" borderId="13" xfId="0" applyNumberFormat="1" applyFont="1" applyFill="1" applyBorder="1" applyAlignment="1" applyProtection="1">
      <alignment horizontal="center" vertical="center" wrapText="1"/>
      <protection/>
    </xf>
    <xf numFmtId="4" fontId="1" fillId="0" borderId="11"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4" fontId="7" fillId="0" borderId="13" xfId="0" applyNumberFormat="1" applyFont="1" applyFill="1" applyBorder="1" applyAlignment="1" applyProtection="1">
      <alignment horizontal="center" vertical="center" wrapText="1"/>
      <protection/>
    </xf>
    <xf numFmtId="4" fontId="7"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34" borderId="12"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4" fontId="7" fillId="0" borderId="13" xfId="0" applyNumberFormat="1" applyFont="1" applyFill="1" applyBorder="1" applyAlignment="1" applyProtection="1">
      <alignment horizontal="center" vertical="center" wrapText="1"/>
      <protection/>
    </xf>
    <xf numFmtId="4" fontId="7"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34" borderId="12" xfId="0" applyNumberFormat="1" applyFont="1" applyFill="1" applyBorder="1" applyAlignment="1" applyProtection="1">
      <alignment horizontal="center" vertical="center" wrapText="1"/>
      <protection/>
    </xf>
    <xf numFmtId="0" fontId="8" fillId="0" borderId="0" xfId="0" applyFont="1" applyAlignment="1">
      <alignment horizontal="center" vertical="center" wrapText="1"/>
    </xf>
    <xf numFmtId="0" fontId="7" fillId="33" borderId="20" xfId="0" applyNumberFormat="1" applyFont="1" applyFill="1" applyBorder="1" applyAlignment="1" applyProtection="1">
      <alignment horizontal="center" vertical="center" wrapText="1"/>
      <protection/>
    </xf>
    <xf numFmtId="4" fontId="7" fillId="33" borderId="13" xfId="0" applyNumberFormat="1" applyFont="1" applyFill="1" applyBorder="1" applyAlignment="1" applyProtection="1">
      <alignment horizontal="center" vertical="center" wrapText="1"/>
      <protection/>
    </xf>
    <xf numFmtId="4" fontId="7" fillId="33" borderId="11" xfId="0" applyNumberFormat="1" applyFont="1" applyFill="1" applyBorder="1" applyAlignment="1" applyProtection="1">
      <alignment horizontal="center" vertical="center" wrapText="1"/>
      <protection/>
    </xf>
    <xf numFmtId="0" fontId="7" fillId="33" borderId="11" xfId="0" applyNumberFormat="1" applyFont="1" applyFill="1" applyBorder="1" applyAlignment="1" applyProtection="1">
      <alignment horizontal="center" vertical="center" wrapText="1"/>
      <protection/>
    </xf>
    <xf numFmtId="0" fontId="0" fillId="33" borderId="0" xfId="0" applyFill="1" applyAlignment="1">
      <alignment horizontal="center" vertical="center" wrapText="1"/>
    </xf>
    <xf numFmtId="0" fontId="8" fillId="33" borderId="0" xfId="0" applyFont="1" applyFill="1" applyAlignment="1">
      <alignment horizontal="center" vertical="center" wrapText="1"/>
    </xf>
    <xf numFmtId="0" fontId="2" fillId="33" borderId="20" xfId="0" applyNumberFormat="1" applyFont="1" applyFill="1" applyBorder="1" applyAlignment="1" applyProtection="1">
      <alignment horizontal="center" vertical="center" wrapText="1"/>
      <protection/>
    </xf>
    <xf numFmtId="4" fontId="1" fillId="33" borderId="13" xfId="0" applyNumberFormat="1" applyFont="1" applyFill="1" applyBorder="1" applyAlignment="1" applyProtection="1">
      <alignment horizontal="center" vertical="center" wrapText="1"/>
      <protection/>
    </xf>
    <xf numFmtId="4" fontId="1" fillId="33" borderId="11" xfId="0" applyNumberFormat="1" applyFont="1" applyFill="1" applyBorder="1" applyAlignment="1" applyProtection="1">
      <alignment horizontal="center" vertical="center" wrapText="1"/>
      <protection/>
    </xf>
    <xf numFmtId="0" fontId="1" fillId="33" borderId="11" xfId="0" applyNumberFormat="1" applyFont="1" applyFill="1" applyBorder="1" applyAlignment="1" applyProtection="1">
      <alignment horizontal="center" vertical="center" wrapText="1"/>
      <protection/>
    </xf>
    <xf numFmtId="0" fontId="1" fillId="33" borderId="14" xfId="0" applyNumberFormat="1" applyFont="1" applyFill="1" applyBorder="1" applyAlignment="1" applyProtection="1">
      <alignment horizontal="center" vertical="center" wrapText="1"/>
      <protection/>
    </xf>
    <xf numFmtId="0" fontId="1" fillId="33" borderId="0" xfId="0" applyNumberFormat="1" applyFont="1" applyFill="1" applyBorder="1" applyAlignment="1" applyProtection="1">
      <alignment horizontal="center" vertical="center" wrapText="1"/>
      <protection/>
    </xf>
    <xf numFmtId="0" fontId="1" fillId="33" borderId="12" xfId="0" applyNumberFormat="1" applyFont="1" applyFill="1" applyBorder="1" applyAlignment="1" applyProtection="1">
      <alignment horizontal="center" vertical="center" wrapText="1"/>
      <protection/>
    </xf>
    <xf numFmtId="0" fontId="7" fillId="33" borderId="20" xfId="0" applyNumberFormat="1" applyFont="1" applyFill="1" applyBorder="1" applyAlignment="1" applyProtection="1">
      <alignment horizontal="center" vertical="center" wrapText="1"/>
      <protection/>
    </xf>
    <xf numFmtId="0" fontId="7" fillId="33" borderId="14" xfId="0" applyNumberFormat="1" applyFont="1" applyFill="1" applyBorder="1" applyAlignment="1" applyProtection="1">
      <alignment horizontal="center" vertical="center" wrapText="1"/>
      <protection/>
    </xf>
    <xf numFmtId="0" fontId="7" fillId="33" borderId="0" xfId="0" applyNumberFormat="1" applyFont="1" applyFill="1" applyBorder="1" applyAlignment="1" applyProtection="1">
      <alignment horizontal="center" vertical="center" wrapText="1"/>
      <protection/>
    </xf>
    <xf numFmtId="0" fontId="7" fillId="33" borderId="12" xfId="0" applyNumberFormat="1" applyFont="1" applyFill="1" applyBorder="1" applyAlignment="1" applyProtection="1">
      <alignment horizontal="center" vertical="center" wrapText="1"/>
      <protection/>
    </xf>
    <xf numFmtId="4" fontId="7" fillId="33" borderId="0" xfId="0" applyNumberFormat="1" applyFont="1" applyFill="1" applyBorder="1" applyAlignment="1" applyProtection="1">
      <alignment horizontal="center" vertical="center" wrapText="1"/>
      <protection/>
    </xf>
    <xf numFmtId="4" fontId="7" fillId="33" borderId="20" xfId="0" applyNumberFormat="1" applyFont="1" applyFill="1" applyBorder="1" applyAlignment="1" applyProtection="1">
      <alignment horizontal="center" vertical="center" wrapText="1"/>
      <protection/>
    </xf>
    <xf numFmtId="0" fontId="7" fillId="33" borderId="28" xfId="0" applyNumberFormat="1" applyFont="1" applyFill="1" applyBorder="1" applyAlignment="1" applyProtection="1">
      <alignment horizontal="center" vertical="center" wrapText="1"/>
      <protection/>
    </xf>
    <xf numFmtId="0" fontId="7" fillId="33" borderId="26" xfId="0" applyNumberFormat="1" applyFont="1" applyFill="1" applyBorder="1" applyAlignment="1" applyProtection="1">
      <alignment horizontal="center" vertical="center" wrapText="1"/>
      <protection/>
    </xf>
    <xf numFmtId="0" fontId="10" fillId="0" borderId="0" xfId="0" applyFont="1" applyAlignment="1">
      <alignment horizontal="center" vertical="center" wrapText="1"/>
    </xf>
    <xf numFmtId="0" fontId="2" fillId="0" borderId="29" xfId="0" applyNumberFormat="1" applyFont="1" applyFill="1" applyBorder="1" applyAlignment="1" applyProtection="1">
      <alignment horizontal="center" vertical="center" wrapText="1"/>
      <protection/>
    </xf>
    <xf numFmtId="4" fontId="2" fillId="0" borderId="30" xfId="0" applyNumberFormat="1" applyFont="1" applyFill="1" applyBorder="1" applyAlignment="1" applyProtection="1">
      <alignment horizontal="center" vertical="center" wrapText="1"/>
      <protection/>
    </xf>
    <xf numFmtId="4" fontId="2" fillId="0" borderId="31" xfId="0" applyNumberFormat="1" applyFont="1" applyFill="1" applyBorder="1" applyAlignment="1" applyProtection="1">
      <alignment horizontal="center" vertical="center" wrapText="1"/>
      <protection/>
    </xf>
    <xf numFmtId="0" fontId="1" fillId="0" borderId="31"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33" xfId="0" applyNumberFormat="1" applyFont="1" applyFill="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5" fillId="33" borderId="33" xfId="0" applyNumberFormat="1" applyFont="1" applyFill="1" applyBorder="1" applyAlignment="1" applyProtection="1">
      <alignment horizontal="center" vertical="center" wrapText="1"/>
      <protection/>
    </xf>
    <xf numFmtId="4" fontId="9" fillId="33" borderId="11" xfId="0" applyNumberFormat="1" applyFont="1" applyFill="1" applyBorder="1" applyAlignment="1" applyProtection="1">
      <alignment horizontal="center" vertical="center" wrapText="1"/>
      <protection/>
    </xf>
    <xf numFmtId="0" fontId="9" fillId="33" borderId="11" xfId="0" applyNumberFormat="1" applyFont="1" applyFill="1" applyBorder="1" applyAlignment="1" applyProtection="1">
      <alignment horizontal="center" vertical="center" wrapText="1"/>
      <protection/>
    </xf>
    <xf numFmtId="0" fontId="9" fillId="33" borderId="34" xfId="0" applyNumberFormat="1" applyFont="1" applyFill="1" applyBorder="1" applyAlignment="1" applyProtection="1">
      <alignment horizontal="center" vertical="center" wrapText="1"/>
      <protection/>
    </xf>
    <xf numFmtId="0" fontId="9" fillId="33" borderId="0" xfId="0" applyNumberFormat="1" applyFont="1" applyFill="1" applyBorder="1" applyAlignment="1" applyProtection="1">
      <alignment horizontal="center" vertical="center" wrapText="1"/>
      <protection/>
    </xf>
    <xf numFmtId="0" fontId="9" fillId="33" borderId="12" xfId="0" applyNumberFormat="1" applyFont="1" applyFill="1" applyBorder="1" applyAlignment="1" applyProtection="1">
      <alignment horizontal="center" vertical="center" wrapText="1"/>
      <protection/>
    </xf>
    <xf numFmtId="0" fontId="2" fillId="33" borderId="33" xfId="0" applyNumberFormat="1" applyFont="1" applyFill="1" applyBorder="1" applyAlignment="1" applyProtection="1">
      <alignment horizontal="center" vertical="center" wrapText="1"/>
      <protection/>
    </xf>
    <xf numFmtId="0" fontId="1" fillId="33" borderId="34" xfId="0" applyNumberFormat="1" applyFont="1" applyFill="1" applyBorder="1" applyAlignment="1" applyProtection="1">
      <alignment horizontal="center" vertical="center" wrapText="1"/>
      <protection/>
    </xf>
    <xf numFmtId="0" fontId="7" fillId="33" borderId="33" xfId="0" applyNumberFormat="1" applyFont="1" applyFill="1" applyBorder="1" applyAlignment="1" applyProtection="1">
      <alignment horizontal="center" vertical="center" wrapText="1"/>
      <protection/>
    </xf>
    <xf numFmtId="0" fontId="7" fillId="33" borderId="34" xfId="0" applyNumberFormat="1" applyFont="1" applyFill="1" applyBorder="1" applyAlignment="1" applyProtection="1">
      <alignment horizontal="center" vertical="center" wrapText="1"/>
      <protection/>
    </xf>
    <xf numFmtId="0" fontId="2" fillId="33" borderId="33" xfId="0" applyNumberFormat="1" applyFont="1" applyFill="1" applyBorder="1" applyAlignment="1" applyProtection="1">
      <alignment horizontal="center" vertical="center" wrapText="1"/>
      <protection/>
    </xf>
    <xf numFmtId="0" fontId="7" fillId="33" borderId="33" xfId="0" applyNumberFormat="1" applyFont="1" applyFill="1" applyBorder="1" applyAlignment="1" applyProtection="1">
      <alignment horizontal="center" vertical="center" wrapText="1"/>
      <protection/>
    </xf>
    <xf numFmtId="4" fontId="19" fillId="33" borderId="13" xfId="0" applyNumberFormat="1" applyFont="1" applyFill="1" applyBorder="1" applyAlignment="1" applyProtection="1">
      <alignment horizontal="center" vertical="center" wrapText="1"/>
      <protection/>
    </xf>
    <xf numFmtId="4" fontId="19" fillId="33" borderId="11" xfId="0" applyNumberFormat="1" applyFont="1" applyFill="1" applyBorder="1" applyAlignment="1" applyProtection="1">
      <alignment horizontal="center" vertical="center" wrapText="1"/>
      <protection/>
    </xf>
    <xf numFmtId="4" fontId="20" fillId="33" borderId="11" xfId="0" applyNumberFormat="1" applyFont="1" applyFill="1" applyBorder="1" applyAlignment="1" applyProtection="1">
      <alignment horizontal="center" vertical="center" wrapText="1"/>
      <protection/>
    </xf>
    <xf numFmtId="0" fontId="0" fillId="0" borderId="0" xfId="0" applyFont="1" applyAlignment="1">
      <alignment horizontal="center" vertical="center" wrapText="1"/>
    </xf>
    <xf numFmtId="0" fontId="7" fillId="33" borderId="35" xfId="0" applyNumberFormat="1" applyFont="1" applyFill="1" applyBorder="1" applyAlignment="1" applyProtection="1">
      <alignment horizontal="center" vertical="center" wrapText="1"/>
      <protection/>
    </xf>
    <xf numFmtId="4" fontId="21" fillId="33" borderId="36" xfId="0" applyNumberFormat="1" applyFont="1" applyFill="1" applyBorder="1" applyAlignment="1" applyProtection="1">
      <alignment horizontal="center" vertical="center" wrapText="1"/>
      <protection/>
    </xf>
    <xf numFmtId="4" fontId="21" fillId="33" borderId="37" xfId="0" applyNumberFormat="1" applyFont="1" applyFill="1" applyBorder="1" applyAlignment="1" applyProtection="1">
      <alignment horizontal="center" vertical="center" wrapText="1"/>
      <protection/>
    </xf>
    <xf numFmtId="0" fontId="21" fillId="33" borderId="37" xfId="0" applyNumberFormat="1" applyFont="1" applyFill="1" applyBorder="1" applyAlignment="1" applyProtection="1">
      <alignment horizontal="center" vertical="center" wrapText="1"/>
      <protection/>
    </xf>
    <xf numFmtId="0" fontId="21" fillId="33" borderId="38" xfId="0" applyNumberFormat="1" applyFont="1" applyFill="1" applyBorder="1" applyAlignment="1" applyProtection="1">
      <alignment horizontal="center" vertical="center" wrapText="1"/>
      <protection/>
    </xf>
    <xf numFmtId="0" fontId="21" fillId="33" borderId="0" xfId="0" applyNumberFormat="1" applyFont="1" applyFill="1" applyBorder="1" applyAlignment="1" applyProtection="1">
      <alignment horizontal="center" vertical="center" wrapText="1"/>
      <protection/>
    </xf>
    <xf numFmtId="0" fontId="21" fillId="33" borderId="12" xfId="0" applyNumberFormat="1" applyFont="1" applyFill="1" applyBorder="1" applyAlignment="1" applyProtection="1">
      <alignment horizontal="center" vertical="center" wrapText="1"/>
      <protection/>
    </xf>
    <xf numFmtId="0" fontId="21" fillId="34" borderId="12" xfId="0" applyNumberFormat="1" applyFont="1" applyFill="1" applyBorder="1" applyAlignment="1" applyProtection="1">
      <alignment horizontal="center" vertical="center" wrapText="1"/>
      <protection/>
    </xf>
    <xf numFmtId="0" fontId="2" fillId="0" borderId="29" xfId="0" applyNumberFormat="1" applyFont="1" applyFill="1" applyBorder="1" applyAlignment="1" applyProtection="1">
      <alignment horizontal="center" vertical="center" wrapText="1"/>
      <protection/>
    </xf>
    <xf numFmtId="0" fontId="2" fillId="0" borderId="33" xfId="0" applyNumberFormat="1" applyFont="1" applyFill="1" applyBorder="1" applyAlignment="1" applyProtection="1">
      <alignment horizontal="center" vertical="center" wrapText="1"/>
      <protection/>
    </xf>
    <xf numFmtId="4" fontId="1" fillId="0" borderId="13" xfId="0" applyNumberFormat="1" applyFont="1" applyFill="1" applyBorder="1" applyAlignment="1" applyProtection="1">
      <alignment horizontal="center" vertical="center" wrapText="1"/>
      <protection/>
    </xf>
    <xf numFmtId="4" fontId="1" fillId="0" borderId="11"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0" fontId="1" fillId="34" borderId="12" xfId="0" applyNumberFormat="1" applyFont="1" applyFill="1" applyBorder="1" applyAlignment="1" applyProtection="1">
      <alignment horizontal="center" vertical="center" wrapText="1"/>
      <protection/>
    </xf>
    <xf numFmtId="0" fontId="7" fillId="0" borderId="33" xfId="0" applyNumberFormat="1" applyFont="1" applyFill="1" applyBorder="1" applyAlignment="1" applyProtection="1">
      <alignment horizontal="center" vertical="center" wrapText="1"/>
      <protection/>
    </xf>
    <xf numFmtId="0" fontId="2" fillId="0" borderId="35" xfId="0" applyNumberFormat="1" applyFont="1" applyFill="1" applyBorder="1" applyAlignment="1" applyProtection="1">
      <alignment horizontal="center" vertical="center" wrapText="1"/>
      <protection/>
    </xf>
    <xf numFmtId="0" fontId="2" fillId="0" borderId="39" xfId="0" applyNumberFormat="1" applyFont="1" applyFill="1" applyBorder="1" applyAlignment="1" applyProtection="1">
      <alignment horizontal="center" vertical="center" wrapText="1"/>
      <protection/>
    </xf>
    <xf numFmtId="4" fontId="2" fillId="0" borderId="40" xfId="0" applyNumberFormat="1" applyFont="1" applyFill="1" applyBorder="1" applyAlignment="1" applyProtection="1">
      <alignment horizontal="center" vertical="center" wrapText="1"/>
      <protection/>
    </xf>
    <xf numFmtId="4" fontId="2" fillId="0" borderId="41" xfId="0" applyNumberFormat="1" applyFont="1" applyFill="1" applyBorder="1" applyAlignment="1" applyProtection="1">
      <alignment horizontal="center" vertical="center" wrapText="1"/>
      <protection/>
    </xf>
    <xf numFmtId="0" fontId="1" fillId="0" borderId="41" xfId="0" applyNumberFormat="1" applyFont="1" applyFill="1" applyBorder="1" applyAlignment="1" applyProtection="1">
      <alignment horizontal="center" vertical="center" wrapText="1"/>
      <protection/>
    </xf>
    <xf numFmtId="0" fontId="1" fillId="0" borderId="42"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2" fillId="0" borderId="39" xfId="0" applyNumberFormat="1" applyFont="1" applyFill="1" applyBorder="1" applyAlignment="1" applyProtection="1">
      <alignment horizontal="center" vertical="center" wrapText="1"/>
      <protection/>
    </xf>
    <xf numFmtId="3" fontId="1" fillId="0" borderId="11" xfId="0" applyNumberFormat="1" applyFont="1" applyFill="1" applyBorder="1" applyAlignment="1" applyProtection="1">
      <alignment horizontal="center" vertical="center" wrapText="1"/>
      <protection/>
    </xf>
    <xf numFmtId="0" fontId="16" fillId="0" borderId="21" xfId="0" applyNumberFormat="1" applyFont="1" applyFill="1" applyBorder="1" applyAlignment="1" applyProtection="1">
      <alignment horizontal="center" vertical="center" wrapText="1"/>
      <protection/>
    </xf>
    <xf numFmtId="4" fontId="16" fillId="0" borderId="22" xfId="0" applyNumberFormat="1" applyFont="1" applyFill="1" applyBorder="1" applyAlignment="1" applyProtection="1">
      <alignment horizontal="center" vertical="center" wrapText="1"/>
      <protection/>
    </xf>
    <xf numFmtId="0" fontId="17" fillId="0" borderId="23" xfId="0" applyNumberFormat="1" applyFont="1" applyFill="1" applyBorder="1" applyAlignment="1" applyProtection="1">
      <alignment horizontal="center" vertical="center" wrapText="1"/>
      <protection/>
    </xf>
    <xf numFmtId="0" fontId="17" fillId="0" borderId="24"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4" fontId="2" fillId="0" borderId="0" xfId="0" applyNumberFormat="1" applyFont="1" applyFill="1" applyBorder="1" applyAlignment="1" applyProtection="1">
      <alignment horizontal="center" vertical="center" wrapText="1"/>
      <protection/>
    </xf>
    <xf numFmtId="4" fontId="27" fillId="0" borderId="11"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left" vertical="center" wrapText="1"/>
      <protection/>
    </xf>
    <xf numFmtId="0" fontId="12" fillId="0" borderId="0" xfId="0" applyNumberFormat="1" applyFont="1" applyFill="1" applyBorder="1" applyAlignment="1" applyProtection="1">
      <alignment horizontal="left" vertical="center" wrapText="1"/>
      <protection/>
    </xf>
    <xf numFmtId="0" fontId="2" fillId="0" borderId="43" xfId="0" applyNumberFormat="1" applyFont="1" applyFill="1" applyBorder="1" applyAlignment="1" applyProtection="1">
      <alignment horizontal="left" vertical="center" wrapText="1"/>
      <protection/>
    </xf>
    <xf numFmtId="0" fontId="1" fillId="0" borderId="43" xfId="0" applyNumberFormat="1" applyFont="1" applyFill="1" applyBorder="1" applyAlignment="1" applyProtection="1">
      <alignment horizontal="left" vertical="center" wrapText="1"/>
      <protection/>
    </xf>
    <xf numFmtId="0" fontId="7" fillId="0" borderId="43" xfId="0" applyNumberFormat="1" applyFont="1" applyFill="1" applyBorder="1" applyAlignment="1" applyProtection="1">
      <alignment horizontal="left" vertical="center" wrapText="1"/>
      <protection/>
    </xf>
    <xf numFmtId="0" fontId="1" fillId="0" borderId="43" xfId="0" applyNumberFormat="1" applyFont="1" applyFill="1" applyBorder="1" applyAlignment="1" applyProtection="1">
      <alignment horizontal="left" vertical="center" wrapText="1"/>
      <protection/>
    </xf>
    <xf numFmtId="0" fontId="26" fillId="0" borderId="43" xfId="0" applyNumberFormat="1" applyFont="1" applyFill="1" applyBorder="1" applyAlignment="1" applyProtection="1">
      <alignment horizontal="left" vertical="center" wrapText="1"/>
      <protection/>
    </xf>
    <xf numFmtId="0" fontId="7" fillId="0" borderId="43" xfId="0" applyNumberFormat="1" applyFont="1" applyFill="1" applyBorder="1" applyAlignment="1" applyProtection="1">
      <alignment horizontal="left" vertical="center" wrapText="1"/>
      <protection/>
    </xf>
    <xf numFmtId="0" fontId="7" fillId="33" borderId="43" xfId="0" applyNumberFormat="1" applyFont="1" applyFill="1" applyBorder="1" applyAlignment="1" applyProtection="1">
      <alignment horizontal="left" vertical="center" wrapText="1"/>
      <protection/>
    </xf>
    <xf numFmtId="0" fontId="1" fillId="33" borderId="43" xfId="0" applyNumberFormat="1" applyFont="1" applyFill="1" applyBorder="1" applyAlignment="1" applyProtection="1">
      <alignment horizontal="left" vertical="center" wrapText="1"/>
      <protection/>
    </xf>
    <xf numFmtId="0" fontId="7" fillId="33" borderId="17" xfId="0" applyNumberFormat="1" applyFont="1" applyFill="1" applyBorder="1" applyAlignment="1" applyProtection="1">
      <alignment horizontal="left" vertical="center" wrapText="1"/>
      <protection/>
    </xf>
    <xf numFmtId="0" fontId="2" fillId="0" borderId="44" xfId="0" applyNumberFormat="1" applyFont="1" applyFill="1" applyBorder="1" applyAlignment="1" applyProtection="1">
      <alignment horizontal="left" vertical="center" wrapText="1"/>
      <protection/>
    </xf>
    <xf numFmtId="0" fontId="19" fillId="33" borderId="43" xfId="0" applyNumberFormat="1" applyFont="1" applyFill="1" applyBorder="1" applyAlignment="1" applyProtection="1">
      <alignment horizontal="left" vertical="center" wrapText="1"/>
      <protection/>
    </xf>
    <xf numFmtId="0" fontId="1" fillId="0" borderId="43" xfId="0" applyNumberFormat="1" applyFont="1" applyFill="1" applyBorder="1" applyAlignment="1" applyProtection="1">
      <alignment horizontal="left" vertical="center" wrapText="1"/>
      <protection/>
    </xf>
    <xf numFmtId="0" fontId="2" fillId="0" borderId="43" xfId="0" applyNumberFormat="1" applyFont="1" applyFill="1" applyBorder="1" applyAlignment="1" applyProtection="1">
      <alignment horizontal="left" vertical="center" wrapText="1"/>
      <protection/>
    </xf>
    <xf numFmtId="0" fontId="2" fillId="0" borderId="45" xfId="0" applyNumberFormat="1" applyFont="1" applyFill="1" applyBorder="1" applyAlignment="1" applyProtection="1">
      <alignment horizontal="left" vertical="center" wrapText="1"/>
      <protection/>
    </xf>
    <xf numFmtId="0" fontId="16" fillId="0" borderId="18" xfId="0" applyNumberFormat="1" applyFont="1" applyFill="1" applyBorder="1" applyAlignment="1" applyProtection="1">
      <alignment horizontal="left" vertical="center" wrapText="1"/>
      <protection/>
    </xf>
    <xf numFmtId="0" fontId="0" fillId="0" borderId="12" xfId="0" applyFont="1" applyBorder="1" applyAlignment="1">
      <alignment horizontal="center" vertical="center" wrapText="1"/>
    </xf>
    <xf numFmtId="0" fontId="7" fillId="35" borderId="0" xfId="0" applyNumberFormat="1" applyFont="1" applyFill="1" applyBorder="1" applyAlignment="1" applyProtection="1">
      <alignment horizontal="center" vertical="center" wrapText="1"/>
      <protection/>
    </xf>
    <xf numFmtId="1" fontId="1" fillId="34" borderId="0" xfId="0" applyNumberFormat="1" applyFont="1" applyFill="1" applyBorder="1" applyAlignment="1" applyProtection="1">
      <alignment horizontal="center" vertical="center" wrapText="1"/>
      <protection/>
    </xf>
    <xf numFmtId="0" fontId="28" fillId="0" borderId="0" xfId="0" applyNumberFormat="1" applyFont="1" applyFill="1" applyBorder="1" applyAlignment="1" applyProtection="1">
      <alignment vertical="center" wrapText="1"/>
      <protection/>
    </xf>
    <xf numFmtId="2" fontId="1" fillId="34" borderId="12" xfId="0" applyNumberFormat="1" applyFont="1" applyFill="1" applyBorder="1" applyAlignment="1" applyProtection="1">
      <alignment horizontal="center" vertical="center" wrapText="1"/>
      <protection/>
    </xf>
    <xf numFmtId="0" fontId="1" fillId="36" borderId="0" xfId="0" applyNumberFormat="1" applyFont="1" applyFill="1" applyBorder="1" applyAlignment="1" applyProtection="1">
      <alignment horizontal="center" vertical="center" wrapText="1"/>
      <protection/>
    </xf>
    <xf numFmtId="2" fontId="0" fillId="0" borderId="0" xfId="0" applyNumberFormat="1" applyAlignment="1">
      <alignment horizontal="center" vertical="center" wrapText="1"/>
    </xf>
    <xf numFmtId="0" fontId="28" fillId="35" borderId="0" xfId="0" applyNumberFormat="1" applyFont="1" applyFill="1" applyBorder="1" applyAlignment="1" applyProtection="1">
      <alignment horizontal="center" vertical="center" wrapText="1"/>
      <protection/>
    </xf>
    <xf numFmtId="0" fontId="1" fillId="35" borderId="0" xfId="0" applyNumberFormat="1" applyFont="1" applyFill="1" applyBorder="1" applyAlignment="1" applyProtection="1">
      <alignment horizontal="center" vertical="center" wrapText="1"/>
      <protection/>
    </xf>
    <xf numFmtId="2" fontId="1" fillId="34" borderId="12" xfId="0" applyNumberFormat="1" applyFont="1" applyFill="1" applyBorder="1" applyAlignment="1" applyProtection="1">
      <alignment horizontal="center" vertical="center" wrapText="1"/>
      <protection/>
    </xf>
    <xf numFmtId="0" fontId="31" fillId="0" borderId="0" xfId="53" applyFont="1" applyAlignment="1" applyProtection="1">
      <alignment wrapText="1"/>
      <protection/>
    </xf>
    <xf numFmtId="0" fontId="25" fillId="0" borderId="0" xfId="0" applyFont="1" applyAlignment="1">
      <alignment wrapText="1"/>
    </xf>
    <xf numFmtId="0" fontId="0" fillId="0" borderId="0" xfId="0" applyAlignment="1">
      <alignment wrapText="1"/>
    </xf>
    <xf numFmtId="4" fontId="9" fillId="0" borderId="13" xfId="0" applyNumberFormat="1" applyFont="1" applyFill="1" applyBorder="1" applyAlignment="1" applyProtection="1">
      <alignment horizontal="center" vertical="center" wrapText="1"/>
      <protection/>
    </xf>
    <xf numFmtId="4" fontId="9" fillId="0" borderId="1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0" fontId="9" fillId="0" borderId="34"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34" borderId="12" xfId="0" applyNumberFormat="1" applyFont="1" applyFill="1" applyBorder="1" applyAlignment="1" applyProtection="1">
      <alignment horizontal="center" vertical="center" wrapText="1"/>
      <protection/>
    </xf>
    <xf numFmtId="0" fontId="10" fillId="0" borderId="12" xfId="0" applyFont="1" applyBorder="1" applyAlignment="1">
      <alignment horizontal="center" vertical="center" wrapText="1"/>
    </xf>
    <xf numFmtId="4" fontId="9" fillId="33" borderId="13" xfId="0" applyNumberFormat="1" applyFont="1" applyFill="1" applyBorder="1" applyAlignment="1" applyProtection="1">
      <alignment horizontal="center" vertical="center" wrapText="1"/>
      <protection/>
    </xf>
    <xf numFmtId="4" fontId="9" fillId="33" borderId="11" xfId="0" applyNumberFormat="1" applyFont="1" applyFill="1" applyBorder="1" applyAlignment="1" applyProtection="1">
      <alignment horizontal="center" vertical="center" wrapText="1"/>
      <protection/>
    </xf>
    <xf numFmtId="0" fontId="9" fillId="33" borderId="11" xfId="0" applyNumberFormat="1" applyFont="1" applyFill="1" applyBorder="1" applyAlignment="1" applyProtection="1">
      <alignment horizontal="center" vertical="center" wrapText="1"/>
      <protection/>
    </xf>
    <xf numFmtId="0" fontId="9" fillId="33" borderId="34" xfId="0" applyNumberFormat="1" applyFont="1" applyFill="1" applyBorder="1" applyAlignment="1" applyProtection="1">
      <alignment horizontal="center" vertical="center" wrapText="1"/>
      <protection/>
    </xf>
    <xf numFmtId="0" fontId="9" fillId="33" borderId="0" xfId="0" applyNumberFormat="1" applyFont="1" applyFill="1" applyBorder="1" applyAlignment="1" applyProtection="1">
      <alignment horizontal="center" vertical="center" wrapText="1"/>
      <protection/>
    </xf>
    <xf numFmtId="0" fontId="9" fillId="0" borderId="46" xfId="0" applyNumberFormat="1" applyFont="1" applyFill="1" applyBorder="1" applyAlignment="1" applyProtection="1">
      <alignment horizontal="left" vertical="center" wrapText="1"/>
      <protection/>
    </xf>
    <xf numFmtId="4" fontId="9" fillId="0" borderId="36" xfId="0" applyNumberFormat="1" applyFont="1" applyFill="1" applyBorder="1" applyAlignment="1" applyProtection="1">
      <alignment horizontal="center" vertical="center" wrapText="1"/>
      <protection/>
    </xf>
    <xf numFmtId="4" fontId="9" fillId="0" borderId="37" xfId="0" applyNumberFormat="1" applyFont="1" applyFill="1" applyBorder="1" applyAlignment="1" applyProtection="1">
      <alignment horizontal="center" vertical="center" wrapText="1"/>
      <protection/>
    </xf>
    <xf numFmtId="0" fontId="9" fillId="0" borderId="37" xfId="0" applyNumberFormat="1" applyFont="1" applyFill="1" applyBorder="1" applyAlignment="1" applyProtection="1">
      <alignment horizontal="center" vertical="center" wrapText="1"/>
      <protection/>
    </xf>
    <xf numFmtId="0" fontId="9" fillId="0" borderId="38" xfId="0" applyNumberFormat="1" applyFont="1" applyFill="1" applyBorder="1" applyAlignment="1" applyProtection="1">
      <alignment horizontal="center" vertical="center" wrapText="1"/>
      <protection/>
    </xf>
    <xf numFmtId="0" fontId="0" fillId="0" borderId="0" xfId="0" applyFont="1" applyAlignment="1">
      <alignment wrapText="1"/>
    </xf>
    <xf numFmtId="4" fontId="18" fillId="33" borderId="11" xfId="0" applyNumberFormat="1" applyFont="1" applyFill="1" applyBorder="1" applyAlignment="1" applyProtection="1" quotePrefix="1">
      <alignment horizontal="center" vertical="center" wrapText="1"/>
      <protection/>
    </xf>
    <xf numFmtId="0" fontId="7" fillId="36" borderId="43" xfId="0" applyNumberFormat="1" applyFont="1" applyFill="1" applyBorder="1" applyAlignment="1" applyProtection="1">
      <alignment horizontal="left" vertical="center" wrapText="1"/>
      <protection/>
    </xf>
    <xf numFmtId="1" fontId="7" fillId="36" borderId="43" xfId="0" applyNumberFormat="1" applyFont="1" applyFill="1" applyBorder="1" applyAlignment="1" applyProtection="1">
      <alignment horizontal="left" vertical="center" wrapText="1"/>
      <protection/>
    </xf>
    <xf numFmtId="0" fontId="1" fillId="36" borderId="43" xfId="0" applyNumberFormat="1" applyFont="1" applyFill="1" applyBorder="1" applyAlignment="1" applyProtection="1">
      <alignment horizontal="left" vertical="center" wrapText="1"/>
      <protection/>
    </xf>
    <xf numFmtId="0" fontId="9" fillId="36" borderId="43" xfId="0" applyNumberFormat="1" applyFont="1" applyFill="1" applyBorder="1" applyAlignment="1" applyProtection="1">
      <alignment horizontal="left" vertical="center" wrapText="1"/>
      <protection/>
    </xf>
    <xf numFmtId="0" fontId="9" fillId="36" borderId="46" xfId="0" applyNumberFormat="1" applyFont="1" applyFill="1" applyBorder="1" applyAlignment="1" applyProtection="1">
      <alignment horizontal="left" vertical="center" wrapText="1"/>
      <protection/>
    </xf>
    <xf numFmtId="0" fontId="28" fillId="35" borderId="12"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1" fillId="0" borderId="39" xfId="0" applyNumberFormat="1" applyFont="1" applyFill="1" applyBorder="1" applyAlignment="1" applyProtection="1">
      <alignment horizontal="center" vertical="center" wrapText="1"/>
      <protection/>
    </xf>
    <xf numFmtId="0" fontId="1" fillId="0" borderId="47" xfId="0" applyNumberFormat="1" applyFont="1" applyFill="1" applyBorder="1" applyAlignment="1" applyProtection="1">
      <alignment horizontal="center" vertical="center" wrapText="1"/>
      <protection/>
    </xf>
    <xf numFmtId="0" fontId="1" fillId="0" borderId="48" xfId="0" applyNumberFormat="1" applyFont="1" applyFill="1" applyBorder="1" applyAlignment="1" applyProtection="1">
      <alignment horizontal="center" vertical="center" wrapText="1"/>
      <protection/>
    </xf>
    <xf numFmtId="0" fontId="1" fillId="0" borderId="19"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0" fontId="1" fillId="0" borderId="49"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C7C7C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codfiscal.money.ro/oug-1172010-modificarea-si-completarea-codului-fiscal-si-reglementarea-unor-masuri-financiar-fiscale/"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104"/>
  <sheetViews>
    <sheetView tabSelected="1" zoomScale="90" zoomScaleNormal="90" zoomScaleSheetLayoutView="1" zoomScalePageLayoutView="0" workbookViewId="0" topLeftCell="A15">
      <selection activeCell="E24" sqref="E24:G24"/>
    </sheetView>
  </sheetViews>
  <sheetFormatPr defaultColWidth="9.140625" defaultRowHeight="12.75"/>
  <cols>
    <col min="1" max="1" width="4.28125" style="32" bestFit="1" customWidth="1"/>
    <col min="2" max="2" width="42.140625" style="13" customWidth="1"/>
    <col min="3" max="3" width="11.00390625" style="13" hidden="1" customWidth="1"/>
    <col min="4" max="4" width="12.8515625" style="13" hidden="1" customWidth="1"/>
    <col min="5" max="5" width="12.00390625" style="13" customWidth="1"/>
    <col min="6" max="6" width="11.7109375" style="13" bestFit="1" customWidth="1"/>
    <col min="7" max="7" width="14.00390625" style="13" bestFit="1" customWidth="1"/>
    <col min="8" max="8" width="9.8515625" style="13" customWidth="1"/>
    <col min="9" max="9" width="26.00390625" style="13" bestFit="1" customWidth="1"/>
    <col min="10" max="10" width="9.8515625" style="9" customWidth="1"/>
    <col min="11" max="11" width="38.421875" style="12" customWidth="1"/>
    <col min="12" max="12" width="19.28125" style="2" customWidth="1"/>
    <col min="13" max="16384" width="9.140625" style="12" customWidth="1"/>
  </cols>
  <sheetData>
    <row r="1" spans="10:13" ht="60">
      <c r="J1" s="8" t="s">
        <v>77</v>
      </c>
      <c r="L1" s="1" t="s">
        <v>100</v>
      </c>
      <c r="M1" s="33"/>
    </row>
    <row r="2" spans="1:14" ht="15.75">
      <c r="A2" s="34"/>
      <c r="B2" s="155" t="s">
        <v>75</v>
      </c>
      <c r="N2" s="33"/>
    </row>
    <row r="3" spans="1:13" ht="15">
      <c r="A3" s="34"/>
      <c r="B3" s="156" t="s">
        <v>95</v>
      </c>
      <c r="M3" s="35"/>
    </row>
    <row r="4" spans="1:13" ht="15">
      <c r="A4" s="34"/>
      <c r="B4" s="156"/>
      <c r="M4" s="35"/>
    </row>
    <row r="5" spans="1:10" ht="15.75">
      <c r="A5" s="34"/>
      <c r="B5" s="211" t="s">
        <v>20</v>
      </c>
      <c r="C5" s="211"/>
      <c r="D5" s="211"/>
      <c r="E5" s="211"/>
      <c r="F5" s="211"/>
      <c r="G5" s="211"/>
      <c r="I5" s="13" t="s">
        <v>21</v>
      </c>
      <c r="J5" s="36">
        <f ca="1">TODAY()</f>
        <v>42052</v>
      </c>
    </row>
    <row r="6" spans="1:9" ht="15.75">
      <c r="A6" s="34"/>
      <c r="B6" s="218" t="s">
        <v>49</v>
      </c>
      <c r="C6" s="218"/>
      <c r="D6" s="218"/>
      <c r="E6" s="218"/>
      <c r="F6" s="218"/>
      <c r="G6" s="218"/>
      <c r="I6" s="13" t="s">
        <v>73</v>
      </c>
    </row>
    <row r="7" spans="1:10" ht="41.25" customHeight="1">
      <c r="A7" s="34"/>
      <c r="B7" s="218" t="s">
        <v>25</v>
      </c>
      <c r="C7" s="218"/>
      <c r="D7" s="218"/>
      <c r="E7" s="218"/>
      <c r="F7" s="218"/>
      <c r="G7" s="218"/>
      <c r="I7" s="37" t="s">
        <v>30</v>
      </c>
      <c r="J7" s="9">
        <v>0</v>
      </c>
    </row>
    <row r="8" spans="1:12" ht="57" hidden="1">
      <c r="A8" s="34"/>
      <c r="B8" s="26"/>
      <c r="C8" s="26"/>
      <c r="D8" s="26"/>
      <c r="E8" s="26"/>
      <c r="F8" s="26"/>
      <c r="G8" s="26"/>
      <c r="I8" s="37" t="s">
        <v>97</v>
      </c>
      <c r="L8" s="12"/>
    </row>
    <row r="9" spans="1:12" ht="15.75" hidden="1">
      <c r="A9" s="34"/>
      <c r="B9" s="26"/>
      <c r="C9" s="26"/>
      <c r="D9" s="26"/>
      <c r="E9" s="26"/>
      <c r="F9" s="26"/>
      <c r="G9" s="26"/>
      <c r="I9" s="37" t="s">
        <v>111</v>
      </c>
      <c r="J9" s="36"/>
      <c r="L9" s="12"/>
    </row>
    <row r="10" spans="1:12" ht="15.75" hidden="1">
      <c r="A10" s="34"/>
      <c r="B10" s="26"/>
      <c r="C10" s="26"/>
      <c r="D10" s="26"/>
      <c r="E10" s="26"/>
      <c r="F10" s="26"/>
      <c r="G10" s="26"/>
      <c r="I10" s="37" t="s">
        <v>112</v>
      </c>
      <c r="J10" s="36"/>
      <c r="L10" s="12"/>
    </row>
    <row r="11" spans="1:12" ht="28.5" hidden="1">
      <c r="A11" s="34"/>
      <c r="B11" s="26"/>
      <c r="C11" s="26"/>
      <c r="D11" s="26"/>
      <c r="E11" s="26"/>
      <c r="F11" s="26"/>
      <c r="G11" s="26"/>
      <c r="I11" s="37" t="s">
        <v>110</v>
      </c>
      <c r="J11" s="174"/>
      <c r="L11" s="12"/>
    </row>
    <row r="12" spans="1:12" ht="38.25">
      <c r="A12" s="34"/>
      <c r="D12" s="26"/>
      <c r="E12" s="26"/>
      <c r="F12" s="26"/>
      <c r="G12" s="26"/>
      <c r="H12" s="175"/>
      <c r="I12" s="37" t="s">
        <v>141</v>
      </c>
      <c r="J12" s="177">
        <v>0</v>
      </c>
      <c r="K12" s="12" t="s">
        <v>114</v>
      </c>
      <c r="L12" s="12" t="s">
        <v>142</v>
      </c>
    </row>
    <row r="13" spans="1:12" ht="15.75">
      <c r="A13" s="34"/>
      <c r="B13" s="26"/>
      <c r="C13" s="26"/>
      <c r="D13" s="26"/>
      <c r="E13" s="26"/>
      <c r="F13" s="26"/>
      <c r="G13" s="26"/>
      <c r="H13" s="210" t="s">
        <v>101</v>
      </c>
      <c r="I13" s="14" t="s">
        <v>90</v>
      </c>
      <c r="J13" s="9">
        <v>0</v>
      </c>
      <c r="K13" s="178" t="e">
        <f>J13/J12</f>
        <v>#DIV/0!</v>
      </c>
      <c r="L13" s="12"/>
    </row>
    <row r="14" spans="1:11" ht="15.75">
      <c r="A14" s="34"/>
      <c r="B14" s="26"/>
      <c r="C14" s="26"/>
      <c r="D14" s="26"/>
      <c r="E14" s="26"/>
      <c r="F14" s="26"/>
      <c r="G14" s="26"/>
      <c r="H14" s="210"/>
      <c r="I14" s="14" t="s">
        <v>91</v>
      </c>
      <c r="J14" s="9">
        <v>0</v>
      </c>
      <c r="K14" s="178" t="e">
        <f>J14/J12</f>
        <v>#DIV/0!</v>
      </c>
    </row>
    <row r="15" spans="1:11" ht="15.75">
      <c r="A15" s="34"/>
      <c r="B15" s="26"/>
      <c r="C15" s="26"/>
      <c r="D15" s="26"/>
      <c r="E15" s="26"/>
      <c r="F15" s="26"/>
      <c r="G15" s="26"/>
      <c r="H15" s="210"/>
      <c r="I15" s="14" t="s">
        <v>92</v>
      </c>
      <c r="J15" s="9">
        <v>0</v>
      </c>
      <c r="K15" s="178" t="e">
        <f>J15/J12</f>
        <v>#DIV/0!</v>
      </c>
    </row>
    <row r="16" spans="1:11" ht="15">
      <c r="A16" s="34"/>
      <c r="B16" s="27"/>
      <c r="C16" s="27"/>
      <c r="D16" s="27"/>
      <c r="E16" s="27"/>
      <c r="F16" s="27"/>
      <c r="G16" s="27"/>
      <c r="H16" s="210"/>
      <c r="I16" s="14" t="s">
        <v>93</v>
      </c>
      <c r="J16" s="9">
        <v>0</v>
      </c>
      <c r="K16" s="178" t="e">
        <f>J16/J12</f>
        <v>#DIV/0!</v>
      </c>
    </row>
    <row r="17" spans="1:12" ht="28.5">
      <c r="A17" s="34"/>
      <c r="B17" s="27"/>
      <c r="C17" s="27"/>
      <c r="D17" s="27"/>
      <c r="E17" s="27"/>
      <c r="F17" s="27"/>
      <c r="G17" s="27"/>
      <c r="H17" s="210"/>
      <c r="I17" s="14" t="s">
        <v>94</v>
      </c>
      <c r="J17" s="9">
        <v>0</v>
      </c>
      <c r="K17" s="178" t="e">
        <f>J17/J12</f>
        <v>#DIV/0!</v>
      </c>
      <c r="L17" s="2" t="s">
        <v>102</v>
      </c>
    </row>
    <row r="18" spans="1:11" ht="28.5">
      <c r="A18" s="34"/>
      <c r="B18" s="27"/>
      <c r="C18" s="27"/>
      <c r="D18" s="27"/>
      <c r="E18" s="27"/>
      <c r="F18" s="27"/>
      <c r="G18" s="27"/>
      <c r="H18" s="179"/>
      <c r="I18" s="180" t="s">
        <v>116</v>
      </c>
      <c r="J18" s="9">
        <v>0</v>
      </c>
      <c r="K18" s="13" t="s">
        <v>115</v>
      </c>
    </row>
    <row r="19" spans="1:11" ht="15">
      <c r="A19" s="34"/>
      <c r="B19" s="27"/>
      <c r="C19" s="27"/>
      <c r="D19" s="27"/>
      <c r="E19" s="27"/>
      <c r="F19" s="27"/>
      <c r="G19" s="27"/>
      <c r="H19" s="179"/>
      <c r="I19" s="180"/>
      <c r="K19" s="13"/>
    </row>
    <row r="20" spans="1:7" ht="15">
      <c r="A20" s="34"/>
      <c r="B20" s="27"/>
      <c r="C20" s="27"/>
      <c r="D20" s="27"/>
      <c r="E20" s="27"/>
      <c r="F20" s="27"/>
      <c r="G20" s="27"/>
    </row>
    <row r="21" spans="1:12" ht="38.25">
      <c r="A21" s="34"/>
      <c r="I21" s="37" t="s">
        <v>39</v>
      </c>
      <c r="J21" s="38">
        <v>0</v>
      </c>
      <c r="K21" s="15" t="s">
        <v>87</v>
      </c>
      <c r="L21" s="2" t="s">
        <v>89</v>
      </c>
    </row>
    <row r="22" spans="1:12" ht="51">
      <c r="A22" s="34"/>
      <c r="B22" s="28" t="s">
        <v>10</v>
      </c>
      <c r="E22" s="173">
        <f>J7</f>
        <v>0</v>
      </c>
      <c r="I22" s="37" t="s">
        <v>12</v>
      </c>
      <c r="J22" s="176" t="e">
        <f>J13/J12</f>
        <v>#DIV/0!</v>
      </c>
      <c r="K22" s="172" t="s">
        <v>96</v>
      </c>
      <c r="L22" s="2" t="s">
        <v>99</v>
      </c>
    </row>
    <row r="23" spans="1:11" ht="43.5" thickBot="1">
      <c r="A23" s="34"/>
      <c r="I23" s="37" t="s">
        <v>113</v>
      </c>
      <c r="J23" s="176" t="e">
        <f>J14/J12</f>
        <v>#DIV/0!</v>
      </c>
      <c r="K23" s="15" t="s">
        <v>87</v>
      </c>
    </row>
    <row r="24" spans="1:11" ht="45">
      <c r="A24" s="39" t="s">
        <v>17</v>
      </c>
      <c r="B24" s="29" t="s">
        <v>18</v>
      </c>
      <c r="C24" s="25" t="s">
        <v>103</v>
      </c>
      <c r="D24" s="25"/>
      <c r="E24" s="215" t="s">
        <v>164</v>
      </c>
      <c r="F24" s="216"/>
      <c r="G24" s="217"/>
      <c r="I24" s="37" t="s">
        <v>108</v>
      </c>
      <c r="J24" s="38">
        <v>0</v>
      </c>
      <c r="K24" s="15" t="s">
        <v>79</v>
      </c>
    </row>
    <row r="25" spans="1:11" ht="25.5">
      <c r="A25" s="40"/>
      <c r="B25" s="30"/>
      <c r="E25" s="212" t="s">
        <v>50</v>
      </c>
      <c r="F25" s="213"/>
      <c r="G25" s="214"/>
      <c r="I25" s="37" t="s">
        <v>107</v>
      </c>
      <c r="J25" s="38">
        <v>0</v>
      </c>
      <c r="K25" s="15" t="s">
        <v>105</v>
      </c>
    </row>
    <row r="26" spans="1:23" ht="29.25" thickBot="1">
      <c r="A26" s="41"/>
      <c r="B26" s="31"/>
      <c r="C26" s="42"/>
      <c r="D26" s="42"/>
      <c r="E26" s="43" t="s">
        <v>27</v>
      </c>
      <c r="F26" s="44" t="s">
        <v>28</v>
      </c>
      <c r="G26" s="45" t="s">
        <v>29</v>
      </c>
      <c r="I26" s="37"/>
      <c r="J26" s="37"/>
      <c r="K26" s="15"/>
      <c r="M26" s="46"/>
      <c r="N26" s="46"/>
      <c r="O26" s="46"/>
      <c r="P26" s="46"/>
      <c r="Q26" s="46"/>
      <c r="R26" s="46"/>
      <c r="S26" s="46"/>
      <c r="T26" s="46"/>
      <c r="U26" s="46"/>
      <c r="V26" s="46"/>
      <c r="W26" s="46"/>
    </row>
    <row r="27" spans="1:11" ht="15">
      <c r="A27" s="40"/>
      <c r="B27" s="30"/>
      <c r="E27" s="47"/>
      <c r="F27" s="48"/>
      <c r="G27" s="49"/>
      <c r="I27" s="50"/>
      <c r="J27" s="51"/>
      <c r="K27" s="15"/>
    </row>
    <row r="28" spans="1:11" ht="15">
      <c r="A28" s="52" t="s">
        <v>36</v>
      </c>
      <c r="B28" s="157" t="s">
        <v>38</v>
      </c>
      <c r="C28" s="53"/>
      <c r="D28" s="54"/>
      <c r="E28" s="23" t="e">
        <f>SUM(E29:E36)</f>
        <v>#DIV/0!</v>
      </c>
      <c r="F28" s="11"/>
      <c r="G28" s="24"/>
      <c r="I28" s="37"/>
      <c r="J28" s="38"/>
      <c r="K28" s="15"/>
    </row>
    <row r="29" spans="1:11" ht="15">
      <c r="A29" s="40"/>
      <c r="B29" s="158" t="s">
        <v>9</v>
      </c>
      <c r="C29" s="55">
        <v>1250</v>
      </c>
      <c r="D29" s="56" t="s">
        <v>11</v>
      </c>
      <c r="E29" s="56" t="e">
        <f>J29</f>
        <v>#DIV/0!</v>
      </c>
      <c r="F29" s="11"/>
      <c r="G29" s="24"/>
      <c r="I29" s="37" t="s">
        <v>106</v>
      </c>
      <c r="J29" s="181" t="e">
        <f>J13/J12*J24*J25/100</f>
        <v>#DIV/0!</v>
      </c>
      <c r="K29" s="18" t="s">
        <v>145</v>
      </c>
    </row>
    <row r="30" spans="1:23" s="46" customFormat="1" ht="45">
      <c r="A30" s="57"/>
      <c r="B30" s="159" t="s">
        <v>98</v>
      </c>
      <c r="C30" s="58">
        <v>31600</v>
      </c>
      <c r="D30" s="59" t="s">
        <v>44</v>
      </c>
      <c r="E30" s="59" t="e">
        <f>J30/J18/J12</f>
        <v>#DIV/0!</v>
      </c>
      <c r="F30" s="60"/>
      <c r="G30" s="61"/>
      <c r="H30" s="62"/>
      <c r="I30" s="63" t="s">
        <v>83</v>
      </c>
      <c r="J30" s="64">
        <v>0</v>
      </c>
      <c r="K30" s="18" t="s">
        <v>146</v>
      </c>
      <c r="L30" s="2"/>
      <c r="M30" s="12"/>
      <c r="N30" s="12"/>
      <c r="O30" s="12"/>
      <c r="P30" s="12"/>
      <c r="Q30" s="12"/>
      <c r="R30" s="12"/>
      <c r="S30" s="12"/>
      <c r="T30" s="12"/>
      <c r="U30" s="12"/>
      <c r="V30" s="12"/>
      <c r="W30" s="12"/>
    </row>
    <row r="31" spans="1:11" ht="15">
      <c r="A31" s="65"/>
      <c r="B31" s="160" t="s">
        <v>16</v>
      </c>
      <c r="C31" s="55">
        <v>100</v>
      </c>
      <c r="D31" s="56" t="s">
        <v>11</v>
      </c>
      <c r="E31" s="56" t="e">
        <f>J31/J12</f>
        <v>#DIV/0!</v>
      </c>
      <c r="F31" s="11"/>
      <c r="G31" s="24"/>
      <c r="I31" s="37" t="s">
        <v>1</v>
      </c>
      <c r="J31" s="38">
        <v>0</v>
      </c>
      <c r="K31" s="18" t="s">
        <v>145</v>
      </c>
    </row>
    <row r="32" spans="1:11" ht="38.25">
      <c r="A32" s="65"/>
      <c r="B32" s="160" t="s">
        <v>88</v>
      </c>
      <c r="C32" s="55"/>
      <c r="D32" s="56"/>
      <c r="E32" s="56" t="e">
        <f>J32/15000*J22</f>
        <v>#DIV/0!</v>
      </c>
      <c r="F32" s="11"/>
      <c r="G32" s="24"/>
      <c r="I32" s="37" t="s">
        <v>51</v>
      </c>
      <c r="J32" s="38">
        <v>0</v>
      </c>
      <c r="K32" s="15" t="s">
        <v>147</v>
      </c>
    </row>
    <row r="33" spans="1:23" ht="15">
      <c r="A33" s="65"/>
      <c r="B33" s="160" t="s">
        <v>24</v>
      </c>
      <c r="C33" s="55">
        <v>900</v>
      </c>
      <c r="D33" s="56" t="s">
        <v>26</v>
      </c>
      <c r="E33" s="56" t="e">
        <f>J33/J12</f>
        <v>#DIV/0!</v>
      </c>
      <c r="F33" s="11"/>
      <c r="G33" s="24"/>
      <c r="I33" s="37" t="s">
        <v>1</v>
      </c>
      <c r="J33" s="38">
        <v>0</v>
      </c>
      <c r="K33" s="18" t="s">
        <v>145</v>
      </c>
      <c r="L33" s="3"/>
      <c r="M33" s="46"/>
      <c r="N33" s="46"/>
      <c r="O33" s="46"/>
      <c r="P33" s="46"/>
      <c r="Q33" s="46"/>
      <c r="R33" s="46"/>
      <c r="S33" s="46"/>
      <c r="T33" s="46"/>
      <c r="U33" s="46"/>
      <c r="V33" s="46"/>
      <c r="W33" s="46"/>
    </row>
    <row r="34" spans="1:23" ht="25.5">
      <c r="A34" s="65"/>
      <c r="B34" s="160" t="s">
        <v>56</v>
      </c>
      <c r="C34" s="55">
        <v>2000</v>
      </c>
      <c r="D34" s="56" t="s">
        <v>0</v>
      </c>
      <c r="E34" s="56" t="e">
        <f>J34/J12</f>
        <v>#DIV/0!</v>
      </c>
      <c r="F34" s="11"/>
      <c r="G34" s="24"/>
      <c r="I34" s="37" t="s">
        <v>109</v>
      </c>
      <c r="J34" s="38">
        <v>0</v>
      </c>
      <c r="K34" s="18" t="s">
        <v>148</v>
      </c>
      <c r="L34" s="3"/>
      <c r="M34" s="46"/>
      <c r="N34" s="46"/>
      <c r="O34" s="46"/>
      <c r="P34" s="46"/>
      <c r="Q34" s="46"/>
      <c r="R34" s="46"/>
      <c r="S34" s="46"/>
      <c r="T34" s="46"/>
      <c r="U34" s="46"/>
      <c r="V34" s="46"/>
      <c r="W34" s="46"/>
    </row>
    <row r="35" spans="1:23" ht="25.5">
      <c r="A35" s="65"/>
      <c r="B35" s="160" t="s">
        <v>37</v>
      </c>
      <c r="C35" s="55">
        <v>20</v>
      </c>
      <c r="D35" s="56" t="s">
        <v>117</v>
      </c>
      <c r="E35" s="56" t="e">
        <f>J35/J12</f>
        <v>#DIV/0!</v>
      </c>
      <c r="F35" s="11"/>
      <c r="G35" s="24"/>
      <c r="I35" s="37" t="s">
        <v>1</v>
      </c>
      <c r="J35" s="38">
        <v>0</v>
      </c>
      <c r="K35" s="15" t="s">
        <v>149</v>
      </c>
      <c r="L35" s="3"/>
      <c r="M35" s="46"/>
      <c r="N35" s="46"/>
      <c r="O35" s="46"/>
      <c r="P35" s="46"/>
      <c r="Q35" s="46"/>
      <c r="R35" s="46"/>
      <c r="S35" s="46"/>
      <c r="T35" s="46"/>
      <c r="U35" s="46"/>
      <c r="V35" s="46"/>
      <c r="W35" s="46"/>
    </row>
    <row r="36" spans="1:11" ht="15">
      <c r="A36" s="65"/>
      <c r="B36" s="161" t="s">
        <v>8</v>
      </c>
      <c r="C36" s="55"/>
      <c r="D36" s="56"/>
      <c r="E36" s="154" t="e">
        <f>SUM(E37:E48)</f>
        <v>#DIV/0!</v>
      </c>
      <c r="F36" s="11"/>
      <c r="G36" s="24"/>
      <c r="I36" s="37"/>
      <c r="J36" s="38"/>
      <c r="K36" s="15"/>
    </row>
    <row r="37" spans="1:23" s="46" customFormat="1" ht="15">
      <c r="A37" s="66"/>
      <c r="B37" s="205" t="s">
        <v>61</v>
      </c>
      <c r="C37" s="58">
        <v>900</v>
      </c>
      <c r="D37" s="59" t="s">
        <v>43</v>
      </c>
      <c r="E37" s="59" t="e">
        <f>J37/5/J12</f>
        <v>#DIV/0!</v>
      </c>
      <c r="F37" s="60"/>
      <c r="G37" s="61"/>
      <c r="H37" s="62"/>
      <c r="I37" s="63" t="s">
        <v>1</v>
      </c>
      <c r="J37" s="64">
        <v>0</v>
      </c>
      <c r="K37" s="18" t="s">
        <v>145</v>
      </c>
      <c r="L37" s="2"/>
      <c r="M37" s="12"/>
      <c r="N37" s="12"/>
      <c r="O37" s="12"/>
      <c r="P37" s="12"/>
      <c r="Q37" s="12"/>
      <c r="R37" s="12"/>
      <c r="S37" s="12"/>
      <c r="T37" s="12"/>
      <c r="U37" s="12"/>
      <c r="V37" s="12"/>
      <c r="W37" s="12"/>
    </row>
    <row r="38" spans="1:12" s="46" customFormat="1" ht="15">
      <c r="A38" s="66"/>
      <c r="B38" s="206" t="s">
        <v>62</v>
      </c>
      <c r="C38" s="58">
        <v>100</v>
      </c>
      <c r="D38" s="59" t="s">
        <v>19</v>
      </c>
      <c r="E38" s="59" t="e">
        <f>J38/2/J12</f>
        <v>#DIV/0!</v>
      </c>
      <c r="F38" s="60"/>
      <c r="G38" s="61"/>
      <c r="H38" s="62"/>
      <c r="I38" s="63" t="s">
        <v>1</v>
      </c>
      <c r="J38" s="64">
        <v>0</v>
      </c>
      <c r="K38" s="18" t="s">
        <v>145</v>
      </c>
      <c r="L38" s="3"/>
    </row>
    <row r="39" spans="1:23" s="74" customFormat="1" ht="51">
      <c r="A39" s="66"/>
      <c r="B39" s="162" t="s">
        <v>63</v>
      </c>
      <c r="C39" s="67">
        <v>1500</v>
      </c>
      <c r="D39" s="68" t="s">
        <v>48</v>
      </c>
      <c r="E39" s="68" t="e">
        <f>J39/5/J12</f>
        <v>#DIV/0!</v>
      </c>
      <c r="F39" s="69"/>
      <c r="G39" s="70"/>
      <c r="H39" s="71"/>
      <c r="I39" s="72" t="s">
        <v>1</v>
      </c>
      <c r="J39" s="73">
        <v>0</v>
      </c>
      <c r="K39" s="18" t="s">
        <v>150</v>
      </c>
      <c r="L39" s="2"/>
      <c r="M39" s="12"/>
      <c r="N39" s="12"/>
      <c r="O39" s="12"/>
      <c r="P39" s="12"/>
      <c r="Q39" s="12"/>
      <c r="R39" s="12"/>
      <c r="S39" s="12"/>
      <c r="T39" s="12"/>
      <c r="U39" s="12"/>
      <c r="V39" s="12"/>
      <c r="W39" s="12"/>
    </row>
    <row r="40" spans="1:11" ht="25.5">
      <c r="A40" s="40"/>
      <c r="B40" s="159" t="s">
        <v>64</v>
      </c>
      <c r="C40" s="58">
        <v>300</v>
      </c>
      <c r="D40" s="59"/>
      <c r="E40" s="59">
        <f>J40/21</f>
        <v>0</v>
      </c>
      <c r="F40" s="60"/>
      <c r="G40" s="61"/>
      <c r="H40" s="62"/>
      <c r="I40" s="63" t="s">
        <v>2</v>
      </c>
      <c r="J40" s="64">
        <v>0</v>
      </c>
      <c r="K40" s="15" t="s">
        <v>80</v>
      </c>
    </row>
    <row r="41" spans="1:11" ht="15">
      <c r="A41" s="40"/>
      <c r="B41" s="207" t="s">
        <v>65</v>
      </c>
      <c r="C41" s="55">
        <v>10</v>
      </c>
      <c r="D41" s="56"/>
      <c r="E41" s="56" t="e">
        <f>J41/J12</f>
        <v>#DIV/0!</v>
      </c>
      <c r="F41" s="11"/>
      <c r="G41" s="24"/>
      <c r="I41" s="37" t="s">
        <v>1</v>
      </c>
      <c r="J41" s="38">
        <v>0</v>
      </c>
      <c r="K41" s="18" t="s">
        <v>145</v>
      </c>
    </row>
    <row r="42" spans="1:23" s="46" customFormat="1" ht="38.25">
      <c r="A42" s="75"/>
      <c r="B42" s="163" t="s">
        <v>66</v>
      </c>
      <c r="C42" s="76"/>
      <c r="D42" s="77"/>
      <c r="E42" s="77" t="e">
        <f>J42/3/J12</f>
        <v>#DIV/0!</v>
      </c>
      <c r="F42" s="78"/>
      <c r="G42" s="61"/>
      <c r="H42" s="62"/>
      <c r="I42" s="63" t="s">
        <v>1</v>
      </c>
      <c r="J42" s="64">
        <v>0</v>
      </c>
      <c r="K42" s="18" t="s">
        <v>151</v>
      </c>
      <c r="L42" s="4"/>
      <c r="M42" s="79"/>
      <c r="N42" s="79"/>
      <c r="O42" s="79"/>
      <c r="P42" s="79"/>
      <c r="Q42" s="79"/>
      <c r="R42" s="79"/>
      <c r="S42" s="79"/>
      <c r="T42" s="79"/>
      <c r="U42" s="79"/>
      <c r="V42" s="79"/>
      <c r="W42" s="79"/>
    </row>
    <row r="43" spans="1:23" ht="15">
      <c r="A43" s="65"/>
      <c r="B43" s="207" t="s">
        <v>67</v>
      </c>
      <c r="C43" s="55">
        <v>5</v>
      </c>
      <c r="D43" s="56"/>
      <c r="E43" s="56">
        <f>J43/21</f>
        <v>0</v>
      </c>
      <c r="F43" s="11"/>
      <c r="G43" s="24"/>
      <c r="I43" s="37"/>
      <c r="J43" s="38">
        <v>0</v>
      </c>
      <c r="K43" s="18" t="s">
        <v>145</v>
      </c>
      <c r="L43" s="5"/>
      <c r="M43" s="80"/>
      <c r="N43" s="80"/>
      <c r="O43" s="80"/>
      <c r="P43" s="80"/>
      <c r="Q43" s="80"/>
      <c r="R43" s="80"/>
      <c r="S43" s="80"/>
      <c r="T43" s="80"/>
      <c r="U43" s="80"/>
      <c r="V43" s="80"/>
      <c r="W43" s="80"/>
    </row>
    <row r="44" spans="1:23" ht="15">
      <c r="A44" s="65"/>
      <c r="B44" s="160" t="s">
        <v>68</v>
      </c>
      <c r="C44" s="55">
        <v>8</v>
      </c>
      <c r="D44" s="56"/>
      <c r="E44" s="56" t="e">
        <f>J44/J12</f>
        <v>#DIV/0!</v>
      </c>
      <c r="F44" s="11"/>
      <c r="G44" s="24"/>
      <c r="I44" s="37" t="s">
        <v>1</v>
      </c>
      <c r="J44" s="38">
        <v>0</v>
      </c>
      <c r="K44" s="18" t="s">
        <v>145</v>
      </c>
      <c r="L44" s="5"/>
      <c r="M44" s="80"/>
      <c r="N44" s="80"/>
      <c r="O44" s="80"/>
      <c r="P44" s="80"/>
      <c r="Q44" s="80"/>
      <c r="R44" s="80"/>
      <c r="S44" s="80"/>
      <c r="T44" s="80"/>
      <c r="U44" s="80"/>
      <c r="V44" s="80"/>
      <c r="W44" s="80"/>
    </row>
    <row r="45" spans="1:11" ht="28.5">
      <c r="A45" s="65"/>
      <c r="B45" s="160" t="s">
        <v>69</v>
      </c>
      <c r="C45" s="55">
        <v>200</v>
      </c>
      <c r="D45" s="56"/>
      <c r="E45" s="56">
        <f>J45/21</f>
        <v>0</v>
      </c>
      <c r="F45" s="11"/>
      <c r="G45" s="24"/>
      <c r="I45" s="37" t="s">
        <v>2</v>
      </c>
      <c r="J45" s="38">
        <v>0</v>
      </c>
      <c r="K45" s="18" t="s">
        <v>145</v>
      </c>
    </row>
    <row r="46" spans="1:23" s="79" customFormat="1" ht="28.5">
      <c r="A46" s="81"/>
      <c r="B46" s="164" t="s">
        <v>70</v>
      </c>
      <c r="C46" s="82">
        <v>800</v>
      </c>
      <c r="D46" s="83"/>
      <c r="E46" s="83" t="e">
        <f>J46/2/J12</f>
        <v>#DIV/0!</v>
      </c>
      <c r="F46" s="84"/>
      <c r="G46" s="85"/>
      <c r="H46" s="86"/>
      <c r="I46" s="87" t="s">
        <v>1</v>
      </c>
      <c r="J46" s="38">
        <v>0</v>
      </c>
      <c r="K46" s="18" t="s">
        <v>145</v>
      </c>
      <c r="L46" s="2"/>
      <c r="M46" s="12"/>
      <c r="N46" s="12"/>
      <c r="O46" s="12"/>
      <c r="P46" s="12"/>
      <c r="Q46" s="12"/>
      <c r="R46" s="12"/>
      <c r="S46" s="12"/>
      <c r="T46" s="12"/>
      <c r="U46" s="12"/>
      <c r="V46" s="12"/>
      <c r="W46" s="12"/>
    </row>
    <row r="47" spans="1:23" s="80" customFormat="1" ht="229.5">
      <c r="A47" s="88"/>
      <c r="B47" s="163" t="s">
        <v>71</v>
      </c>
      <c r="C47" s="76">
        <v>60</v>
      </c>
      <c r="D47" s="77"/>
      <c r="E47" s="77" t="e">
        <f>J47/J12</f>
        <v>#DIV/0!</v>
      </c>
      <c r="F47" s="78"/>
      <c r="G47" s="89"/>
      <c r="H47" s="90"/>
      <c r="I47" s="91" t="s">
        <v>1</v>
      </c>
      <c r="J47" s="64">
        <v>0</v>
      </c>
      <c r="K47" s="15" t="s">
        <v>104</v>
      </c>
      <c r="L47" s="2"/>
      <c r="M47" s="12"/>
      <c r="N47" s="12"/>
      <c r="O47" s="12"/>
      <c r="P47" s="12"/>
      <c r="Q47" s="12"/>
      <c r="R47" s="12"/>
      <c r="S47" s="12"/>
      <c r="T47" s="12"/>
      <c r="U47" s="12"/>
      <c r="V47" s="12"/>
      <c r="W47" s="12"/>
    </row>
    <row r="48" spans="1:23" s="80" customFormat="1" ht="39" thickBot="1">
      <c r="A48" s="88"/>
      <c r="B48" s="165" t="s">
        <v>72</v>
      </c>
      <c r="C48" s="92">
        <v>900</v>
      </c>
      <c r="D48" s="92"/>
      <c r="E48" s="93">
        <f>J48/25</f>
        <v>0</v>
      </c>
      <c r="F48" s="94"/>
      <c r="G48" s="95"/>
      <c r="H48" s="90"/>
      <c r="I48" s="91" t="s">
        <v>2</v>
      </c>
      <c r="J48" s="64">
        <v>0</v>
      </c>
      <c r="K48" s="17" t="s">
        <v>81</v>
      </c>
      <c r="L48" s="6"/>
      <c r="M48" s="96"/>
      <c r="N48" s="96"/>
      <c r="O48" s="96"/>
      <c r="P48" s="96"/>
      <c r="Q48" s="96"/>
      <c r="R48" s="96"/>
      <c r="S48" s="96"/>
      <c r="T48" s="96"/>
      <c r="U48" s="96"/>
      <c r="V48" s="96"/>
      <c r="W48" s="96"/>
    </row>
    <row r="49" spans="1:11" ht="30">
      <c r="A49" s="97" t="s">
        <v>33</v>
      </c>
      <c r="B49" s="166" t="s">
        <v>35</v>
      </c>
      <c r="C49" s="98"/>
      <c r="D49" s="99"/>
      <c r="E49" s="99" t="e">
        <f>SUM(E50:E65)</f>
        <v>#DIV/0!</v>
      </c>
      <c r="F49" s="100"/>
      <c r="G49" s="101"/>
      <c r="I49" s="102"/>
      <c r="J49" s="38"/>
      <c r="K49" s="15"/>
    </row>
    <row r="50" spans="1:11" ht="15">
      <c r="A50" s="103"/>
      <c r="B50" s="207" t="s">
        <v>7</v>
      </c>
      <c r="C50" s="55">
        <v>110</v>
      </c>
      <c r="D50" s="56"/>
      <c r="E50" s="56" t="e">
        <f>J50/J12/2</f>
        <v>#DIV/0!</v>
      </c>
      <c r="F50" s="11"/>
      <c r="G50" s="104"/>
      <c r="I50" s="37" t="s">
        <v>1</v>
      </c>
      <c r="J50" s="38">
        <v>0</v>
      </c>
      <c r="K50" s="18" t="s">
        <v>145</v>
      </c>
    </row>
    <row r="51" spans="1:11" ht="38.25">
      <c r="A51" s="103"/>
      <c r="B51" s="160" t="s">
        <v>42</v>
      </c>
      <c r="C51" s="55">
        <v>300</v>
      </c>
      <c r="D51" s="56"/>
      <c r="E51" s="56" t="e">
        <f>J51/J12</f>
        <v>#DIV/0!</v>
      </c>
      <c r="F51" s="11"/>
      <c r="G51" s="104"/>
      <c r="I51" s="37" t="s">
        <v>1</v>
      </c>
      <c r="J51" s="38">
        <v>0</v>
      </c>
      <c r="K51" s="15" t="s">
        <v>152</v>
      </c>
    </row>
    <row r="52" spans="1:23" s="96" customFormat="1" ht="25.5">
      <c r="A52" s="105"/>
      <c r="B52" s="163" t="s">
        <v>15</v>
      </c>
      <c r="C52" s="76">
        <v>1700</v>
      </c>
      <c r="D52" s="77"/>
      <c r="E52" s="77" t="e">
        <f>J52/J12</f>
        <v>#DIV/0!</v>
      </c>
      <c r="F52" s="107"/>
      <c r="G52" s="108"/>
      <c r="H52" s="109"/>
      <c r="I52" s="110" t="s">
        <v>1</v>
      </c>
      <c r="J52" s="64">
        <v>0</v>
      </c>
      <c r="K52" s="16" t="s">
        <v>82</v>
      </c>
      <c r="L52" s="2"/>
      <c r="M52" s="12"/>
      <c r="N52" s="12"/>
      <c r="O52" s="12"/>
      <c r="P52" s="12"/>
      <c r="Q52" s="12"/>
      <c r="R52" s="12"/>
      <c r="S52" s="12"/>
      <c r="T52" s="12"/>
      <c r="U52" s="12"/>
      <c r="V52" s="12"/>
      <c r="W52" s="12"/>
    </row>
    <row r="53" spans="1:11" ht="25.5">
      <c r="A53" s="103"/>
      <c r="B53" s="207" t="s">
        <v>47</v>
      </c>
      <c r="C53" s="55">
        <v>50</v>
      </c>
      <c r="D53" s="56"/>
      <c r="E53" s="106" t="e">
        <f>J53/J12</f>
        <v>#DIV/0!</v>
      </c>
      <c r="F53" s="11"/>
      <c r="G53" s="104"/>
      <c r="I53" s="37" t="s">
        <v>1</v>
      </c>
      <c r="J53" s="38">
        <v>0</v>
      </c>
      <c r="K53" s="15" t="s">
        <v>153</v>
      </c>
    </row>
    <row r="54" spans="1:11" ht="28.5">
      <c r="A54" s="103"/>
      <c r="B54" s="207" t="s">
        <v>23</v>
      </c>
      <c r="C54" s="55">
        <v>100</v>
      </c>
      <c r="D54" s="56"/>
      <c r="E54" s="106" t="e">
        <f>J54/J12</f>
        <v>#DIV/0!</v>
      </c>
      <c r="F54" s="11"/>
      <c r="G54" s="104"/>
      <c r="I54" s="37" t="s">
        <v>1</v>
      </c>
      <c r="J54" s="38">
        <v>0</v>
      </c>
      <c r="K54" s="18" t="s">
        <v>145</v>
      </c>
    </row>
    <row r="55" spans="1:11" ht="25.5">
      <c r="A55" s="111"/>
      <c r="B55" s="207" t="s">
        <v>55</v>
      </c>
      <c r="C55" s="82">
        <v>332</v>
      </c>
      <c r="D55" s="83"/>
      <c r="E55" s="106" t="e">
        <f>J55/J12/5</f>
        <v>#DIV/0!</v>
      </c>
      <c r="F55" s="84"/>
      <c r="G55" s="112"/>
      <c r="H55" s="86"/>
      <c r="I55" s="87" t="s">
        <v>83</v>
      </c>
      <c r="J55" s="38">
        <v>0</v>
      </c>
      <c r="K55" s="19" t="s">
        <v>154</v>
      </c>
    </row>
    <row r="56" spans="1:11" ht="25.5">
      <c r="A56" s="111"/>
      <c r="B56" s="207" t="s">
        <v>34</v>
      </c>
      <c r="C56" s="82">
        <v>227</v>
      </c>
      <c r="D56" s="83"/>
      <c r="E56" s="106" t="e">
        <f>J56/J12/5</f>
        <v>#DIV/0!</v>
      </c>
      <c r="F56" s="84"/>
      <c r="G56" s="112"/>
      <c r="H56" s="86"/>
      <c r="I56" s="87" t="s">
        <v>83</v>
      </c>
      <c r="J56" s="38">
        <v>0</v>
      </c>
      <c r="K56" s="19" t="s">
        <v>154</v>
      </c>
    </row>
    <row r="57" spans="1:23" ht="15">
      <c r="A57" s="103"/>
      <c r="B57" s="207" t="s">
        <v>6</v>
      </c>
      <c r="C57" s="55">
        <v>50</v>
      </c>
      <c r="D57" s="56"/>
      <c r="E57" s="106" t="e">
        <f>J57/J12</f>
        <v>#DIV/0!</v>
      </c>
      <c r="F57" s="11"/>
      <c r="G57" s="104"/>
      <c r="I57" s="37" t="s">
        <v>1</v>
      </c>
      <c r="J57" s="38">
        <v>0</v>
      </c>
      <c r="K57" s="18" t="s">
        <v>145</v>
      </c>
      <c r="L57" s="5"/>
      <c r="M57" s="80"/>
      <c r="N57" s="80"/>
      <c r="O57" s="80"/>
      <c r="P57" s="80"/>
      <c r="Q57" s="80"/>
      <c r="R57" s="80"/>
      <c r="S57" s="80"/>
      <c r="T57" s="80"/>
      <c r="U57" s="80"/>
      <c r="V57" s="80"/>
      <c r="W57" s="80"/>
    </row>
    <row r="58" spans="1:23" ht="15">
      <c r="A58" s="103"/>
      <c r="B58" s="160" t="s">
        <v>41</v>
      </c>
      <c r="C58" s="55">
        <v>80</v>
      </c>
      <c r="D58" s="56"/>
      <c r="E58" s="106" t="e">
        <f>J58/J12</f>
        <v>#DIV/0!</v>
      </c>
      <c r="F58" s="11"/>
      <c r="G58" s="104"/>
      <c r="I58" s="37" t="s">
        <v>1</v>
      </c>
      <c r="J58" s="38">
        <v>0</v>
      </c>
      <c r="K58" s="15" t="s">
        <v>84</v>
      </c>
      <c r="L58" s="4"/>
      <c r="M58" s="79"/>
      <c r="N58" s="79"/>
      <c r="O58" s="79"/>
      <c r="P58" s="79"/>
      <c r="Q58" s="79"/>
      <c r="R58" s="79"/>
      <c r="S58" s="79"/>
      <c r="T58" s="79"/>
      <c r="U58" s="79"/>
      <c r="V58" s="79"/>
      <c r="W58" s="79"/>
    </row>
    <row r="59" spans="1:23" ht="15">
      <c r="A59" s="111"/>
      <c r="B59" s="164" t="s">
        <v>14</v>
      </c>
      <c r="C59" s="82">
        <v>50</v>
      </c>
      <c r="D59" s="83"/>
      <c r="E59" s="106" t="e">
        <f>J59/J12</f>
        <v>#DIV/0!</v>
      </c>
      <c r="F59" s="84"/>
      <c r="G59" s="112"/>
      <c r="H59" s="86"/>
      <c r="I59" s="87" t="s">
        <v>1</v>
      </c>
      <c r="J59" s="38">
        <v>0</v>
      </c>
      <c r="K59" s="15" t="s">
        <v>84</v>
      </c>
      <c r="L59" s="5"/>
      <c r="M59" s="80"/>
      <c r="N59" s="80"/>
      <c r="O59" s="80"/>
      <c r="P59" s="80"/>
      <c r="Q59" s="80"/>
      <c r="R59" s="80"/>
      <c r="S59" s="80"/>
      <c r="T59" s="80"/>
      <c r="U59" s="80"/>
      <c r="V59" s="80"/>
      <c r="W59" s="80"/>
    </row>
    <row r="60" spans="1:23" ht="15">
      <c r="A60" s="111"/>
      <c r="B60" s="164" t="s">
        <v>46</v>
      </c>
      <c r="C60" s="82">
        <v>250</v>
      </c>
      <c r="D60" s="83"/>
      <c r="E60" s="106" t="e">
        <f>J60/J12</f>
        <v>#DIV/0!</v>
      </c>
      <c r="F60" s="84"/>
      <c r="G60" s="112"/>
      <c r="H60" s="86"/>
      <c r="I60" s="87" t="s">
        <v>1</v>
      </c>
      <c r="J60" s="38">
        <v>0</v>
      </c>
      <c r="K60" s="15" t="s">
        <v>84</v>
      </c>
      <c r="L60" s="4"/>
      <c r="M60" s="79"/>
      <c r="N60" s="79"/>
      <c r="O60" s="79"/>
      <c r="P60" s="79"/>
      <c r="Q60" s="79"/>
      <c r="R60" s="79"/>
      <c r="S60" s="79"/>
      <c r="T60" s="79"/>
      <c r="U60" s="79"/>
      <c r="V60" s="79"/>
      <c r="W60" s="79"/>
    </row>
    <row r="61" spans="1:12" s="80" customFormat="1" ht="15">
      <c r="A61" s="113"/>
      <c r="B61" s="163" t="s">
        <v>22</v>
      </c>
      <c r="C61" s="76">
        <v>600</v>
      </c>
      <c r="D61" s="77"/>
      <c r="E61" s="106" t="e">
        <f>J61/J12</f>
        <v>#DIV/0!</v>
      </c>
      <c r="F61" s="78"/>
      <c r="G61" s="114"/>
      <c r="H61" s="90"/>
      <c r="I61" s="91" t="s">
        <v>1</v>
      </c>
      <c r="J61" s="64">
        <v>0</v>
      </c>
      <c r="K61" s="17" t="s">
        <v>118</v>
      </c>
      <c r="L61" s="5"/>
    </row>
    <row r="62" spans="1:23" s="79" customFormat="1" ht="15">
      <c r="A62" s="115"/>
      <c r="B62" s="207" t="s">
        <v>54</v>
      </c>
      <c r="C62" s="82">
        <v>110</v>
      </c>
      <c r="D62" s="83" t="s">
        <v>19</v>
      </c>
      <c r="E62" s="106" t="e">
        <f>J62/J12</f>
        <v>#DIV/0!</v>
      </c>
      <c r="F62" s="84"/>
      <c r="G62" s="112"/>
      <c r="H62" s="86"/>
      <c r="I62" s="87" t="s">
        <v>1</v>
      </c>
      <c r="J62" s="38">
        <v>0</v>
      </c>
      <c r="K62" s="19" t="s">
        <v>85</v>
      </c>
      <c r="L62" s="2"/>
      <c r="M62" s="12"/>
      <c r="N62" s="12"/>
      <c r="O62" s="12"/>
      <c r="P62" s="12"/>
      <c r="Q62" s="12"/>
      <c r="R62" s="12"/>
      <c r="S62" s="12"/>
      <c r="T62" s="12"/>
      <c r="U62" s="12"/>
      <c r="V62" s="12"/>
      <c r="W62" s="12"/>
    </row>
    <row r="63" spans="1:23" s="80" customFormat="1" ht="28.5">
      <c r="A63" s="116"/>
      <c r="B63" s="167" t="s">
        <v>32</v>
      </c>
      <c r="C63" s="117"/>
      <c r="D63" s="118"/>
      <c r="E63" s="119" t="e">
        <f>SUM(E64:E65)</f>
        <v>#DIV/0!</v>
      </c>
      <c r="F63" s="78"/>
      <c r="G63" s="114"/>
      <c r="H63" s="90"/>
      <c r="I63" s="91"/>
      <c r="J63" s="64"/>
      <c r="K63" s="17"/>
      <c r="L63" s="7"/>
      <c r="M63" s="120"/>
      <c r="N63" s="120"/>
      <c r="O63" s="120"/>
      <c r="P63" s="120"/>
      <c r="Q63" s="120"/>
      <c r="R63" s="120"/>
      <c r="S63" s="120"/>
      <c r="T63" s="120"/>
      <c r="U63" s="120"/>
      <c r="V63" s="120"/>
      <c r="W63" s="120"/>
    </row>
    <row r="64" spans="1:23" s="79" customFormat="1" ht="25.5">
      <c r="A64" s="111"/>
      <c r="B64" s="164" t="s">
        <v>60</v>
      </c>
      <c r="C64" s="82">
        <v>120</v>
      </c>
      <c r="D64" s="83"/>
      <c r="E64" s="106" t="e">
        <f>J64/J12</f>
        <v>#DIV/0!</v>
      </c>
      <c r="F64" s="84"/>
      <c r="G64" s="112"/>
      <c r="H64" s="86"/>
      <c r="I64" s="87" t="s">
        <v>1</v>
      </c>
      <c r="J64" s="38">
        <v>0</v>
      </c>
      <c r="K64" s="19" t="s">
        <v>154</v>
      </c>
      <c r="L64" s="2"/>
      <c r="M64" s="12"/>
      <c r="N64" s="12"/>
      <c r="O64" s="12"/>
      <c r="P64" s="12"/>
      <c r="Q64" s="12"/>
      <c r="R64" s="12"/>
      <c r="S64" s="12"/>
      <c r="T64" s="12"/>
      <c r="U64" s="12"/>
      <c r="V64" s="12"/>
      <c r="W64" s="12"/>
    </row>
    <row r="65" spans="1:23" s="80" customFormat="1" ht="15.75" thickBot="1">
      <c r="A65" s="121"/>
      <c r="B65" s="164" t="s">
        <v>156</v>
      </c>
      <c r="C65" s="122"/>
      <c r="D65" s="123"/>
      <c r="E65" s="204">
        <v>1</v>
      </c>
      <c r="F65" s="124"/>
      <c r="G65" s="125"/>
      <c r="H65" s="126"/>
      <c r="I65" s="127"/>
      <c r="J65" s="128"/>
      <c r="K65" s="20"/>
      <c r="L65" s="2"/>
      <c r="M65" s="12"/>
      <c r="N65" s="12"/>
      <c r="O65" s="12"/>
      <c r="P65" s="12"/>
      <c r="Q65" s="12"/>
      <c r="R65" s="12"/>
      <c r="S65" s="12"/>
      <c r="T65" s="12"/>
      <c r="U65" s="12"/>
      <c r="V65" s="12"/>
      <c r="W65" s="12"/>
    </row>
    <row r="66" spans="1:11" ht="15">
      <c r="A66" s="129" t="s">
        <v>4</v>
      </c>
      <c r="B66" s="166" t="s">
        <v>5</v>
      </c>
      <c r="C66" s="98"/>
      <c r="D66" s="99"/>
      <c r="E66" s="99" t="e">
        <f>SUM(E67:E79)</f>
        <v>#DIV/0!</v>
      </c>
      <c r="F66" s="100"/>
      <c r="G66" s="101"/>
      <c r="I66" s="37"/>
      <c r="J66" s="38"/>
      <c r="K66" s="15"/>
    </row>
    <row r="67" spans="1:23" s="120" customFormat="1" ht="15">
      <c r="A67" s="130"/>
      <c r="B67" s="168" t="s">
        <v>74</v>
      </c>
      <c r="C67" s="131"/>
      <c r="D67" s="132"/>
      <c r="E67" s="132">
        <f>J67/21</f>
        <v>0</v>
      </c>
      <c r="F67" s="133"/>
      <c r="G67" s="134"/>
      <c r="H67" s="135"/>
      <c r="I67" s="136" t="s">
        <v>2</v>
      </c>
      <c r="J67" s="137">
        <v>0</v>
      </c>
      <c r="K67" s="21" t="s">
        <v>121</v>
      </c>
      <c r="L67" s="2" t="s">
        <v>119</v>
      </c>
      <c r="M67" s="12"/>
      <c r="N67" s="12"/>
      <c r="O67" s="12"/>
      <c r="P67" s="12"/>
      <c r="Q67" s="12"/>
      <c r="R67" s="12"/>
      <c r="S67" s="12"/>
      <c r="T67" s="12"/>
      <c r="U67" s="12"/>
      <c r="V67" s="12"/>
      <c r="W67" s="12"/>
    </row>
    <row r="68" spans="1:11" ht="30">
      <c r="A68" s="130"/>
      <c r="B68" s="169" t="s">
        <v>122</v>
      </c>
      <c r="C68" s="55">
        <v>307</v>
      </c>
      <c r="D68" s="56"/>
      <c r="E68" s="56">
        <f>J67*0.313/21</f>
        <v>0</v>
      </c>
      <c r="F68" s="11"/>
      <c r="G68" s="104"/>
      <c r="I68" s="37"/>
      <c r="J68" s="38"/>
      <c r="K68" s="15" t="s">
        <v>120</v>
      </c>
    </row>
    <row r="69" spans="1:11" ht="30">
      <c r="A69" s="130"/>
      <c r="B69" s="169" t="s">
        <v>137</v>
      </c>
      <c r="C69" s="55">
        <v>126</v>
      </c>
      <c r="D69" s="56"/>
      <c r="E69" s="56">
        <f>J67*0.107/21</f>
        <v>0</v>
      </c>
      <c r="F69" s="11"/>
      <c r="G69" s="104"/>
      <c r="I69" s="37"/>
      <c r="J69" s="38"/>
      <c r="K69" s="15" t="s">
        <v>120</v>
      </c>
    </row>
    <row r="70" spans="1:11" ht="15">
      <c r="A70" s="130"/>
      <c r="B70" s="160" t="s">
        <v>138</v>
      </c>
      <c r="C70" s="55"/>
      <c r="D70" s="56"/>
      <c r="E70" s="56">
        <f>J67*0.005/21</f>
        <v>0</v>
      </c>
      <c r="F70" s="11"/>
      <c r="G70" s="104"/>
      <c r="I70" s="37"/>
      <c r="J70" s="38"/>
      <c r="K70" s="15" t="s">
        <v>120</v>
      </c>
    </row>
    <row r="71" spans="1:11" ht="15">
      <c r="A71" s="130"/>
      <c r="B71" s="160" t="s">
        <v>162</v>
      </c>
      <c r="C71" s="55"/>
      <c r="D71" s="56"/>
      <c r="E71" s="56">
        <f>J67*0.075/21</f>
        <v>0</v>
      </c>
      <c r="F71" s="11"/>
      <c r="G71" s="104"/>
      <c r="I71" s="37"/>
      <c r="J71" s="38"/>
      <c r="K71" s="15" t="s">
        <v>120</v>
      </c>
    </row>
    <row r="72" spans="1:11" ht="28.5">
      <c r="A72" s="130"/>
      <c r="B72" s="160" t="s">
        <v>143</v>
      </c>
      <c r="C72" s="55"/>
      <c r="D72" s="56"/>
      <c r="E72" s="56">
        <f>J67*0.085/21</f>
        <v>0</v>
      </c>
      <c r="F72" s="11"/>
      <c r="G72" s="104"/>
      <c r="I72" s="37"/>
      <c r="J72" s="38"/>
      <c r="K72" s="15" t="s">
        <v>163</v>
      </c>
    </row>
    <row r="73" spans="1:11" ht="28.5">
      <c r="A73" s="130"/>
      <c r="B73" s="158" t="s">
        <v>144</v>
      </c>
      <c r="C73" s="55"/>
      <c r="D73" s="56"/>
      <c r="E73" s="56">
        <f>J67*0.025/21</f>
        <v>0</v>
      </c>
      <c r="F73" s="11"/>
      <c r="G73" s="104"/>
      <c r="I73" s="37"/>
      <c r="J73" s="38"/>
      <c r="K73" s="15" t="s">
        <v>120</v>
      </c>
    </row>
    <row r="74" spans="1:11" ht="15">
      <c r="A74" s="130"/>
      <c r="B74" s="160" t="s">
        <v>45</v>
      </c>
      <c r="C74" s="55"/>
      <c r="D74" s="56"/>
      <c r="E74" s="56" t="e">
        <f>SUM(E75:E79)</f>
        <v>#DIV/0!</v>
      </c>
      <c r="F74" s="11"/>
      <c r="G74" s="104"/>
      <c r="I74" s="37"/>
      <c r="J74" s="38"/>
      <c r="K74" s="15"/>
    </row>
    <row r="75" spans="1:23" s="46" customFormat="1" ht="15">
      <c r="A75" s="138"/>
      <c r="B75" s="208" t="s">
        <v>159</v>
      </c>
      <c r="C75" s="185">
        <v>120</v>
      </c>
      <c r="D75" s="186"/>
      <c r="E75" s="186" t="e">
        <f>J75/5/J12</f>
        <v>#DIV/0!</v>
      </c>
      <c r="F75" s="187"/>
      <c r="G75" s="188"/>
      <c r="H75" s="189"/>
      <c r="I75" s="190" t="s">
        <v>86</v>
      </c>
      <c r="J75" s="191">
        <v>0</v>
      </c>
      <c r="K75" s="192" t="s">
        <v>161</v>
      </c>
      <c r="M75" s="12"/>
      <c r="N75" s="12"/>
      <c r="O75" s="12"/>
      <c r="P75" s="12"/>
      <c r="Q75" s="12"/>
      <c r="R75" s="12"/>
      <c r="S75" s="12"/>
      <c r="T75" s="12"/>
      <c r="U75" s="12"/>
      <c r="V75" s="12"/>
      <c r="W75" s="12"/>
    </row>
    <row r="76" spans="1:23" s="80" customFormat="1" ht="42.75">
      <c r="A76" s="116"/>
      <c r="B76" s="208" t="s">
        <v>160</v>
      </c>
      <c r="C76" s="193"/>
      <c r="D76" s="194"/>
      <c r="E76" s="186" t="e">
        <f>5*J76/5/J12</f>
        <v>#DIV/0!</v>
      </c>
      <c r="F76" s="195"/>
      <c r="G76" s="196"/>
      <c r="H76" s="197"/>
      <c r="I76" s="190" t="s">
        <v>86</v>
      </c>
      <c r="J76" s="191">
        <v>0</v>
      </c>
      <c r="K76" s="192" t="s">
        <v>161</v>
      </c>
      <c r="M76" s="46"/>
      <c r="N76" s="46"/>
      <c r="O76" s="46"/>
      <c r="P76" s="46"/>
      <c r="Q76" s="46"/>
      <c r="R76" s="46"/>
      <c r="S76" s="46"/>
      <c r="T76" s="46"/>
      <c r="U76" s="46"/>
      <c r="V76" s="46"/>
      <c r="W76" s="46"/>
    </row>
    <row r="77" spans="1:23" s="80" customFormat="1" ht="15.75" thickBot="1">
      <c r="A77" s="116"/>
      <c r="B77" s="198" t="s">
        <v>157</v>
      </c>
      <c r="C77" s="199">
        <v>250</v>
      </c>
      <c r="D77" s="200"/>
      <c r="E77" s="186" t="e">
        <f>J77/J12</f>
        <v>#DIV/0!</v>
      </c>
      <c r="F77" s="201"/>
      <c r="G77" s="202"/>
      <c r="H77" s="189"/>
      <c r="I77" s="190" t="s">
        <v>2</v>
      </c>
      <c r="J77" s="191">
        <v>0</v>
      </c>
      <c r="K77" s="192" t="s">
        <v>161</v>
      </c>
      <c r="M77" s="46"/>
      <c r="N77" s="46"/>
      <c r="O77" s="46"/>
      <c r="P77" s="46"/>
      <c r="Q77" s="46"/>
      <c r="R77" s="46"/>
      <c r="S77" s="46"/>
      <c r="T77" s="46"/>
      <c r="U77" s="46"/>
      <c r="V77" s="46"/>
      <c r="W77" s="46"/>
    </row>
    <row r="78" spans="1:23" s="80" customFormat="1" ht="15.75" thickBot="1">
      <c r="A78" s="116"/>
      <c r="B78" s="209" t="s">
        <v>59</v>
      </c>
      <c r="C78" s="199">
        <v>250</v>
      </c>
      <c r="D78" s="200"/>
      <c r="E78" s="186" t="e">
        <f>J78/J12</f>
        <v>#DIV/0!</v>
      </c>
      <c r="F78" s="201"/>
      <c r="G78" s="202"/>
      <c r="H78" s="189"/>
      <c r="I78" s="190" t="s">
        <v>1</v>
      </c>
      <c r="J78" s="191">
        <v>0</v>
      </c>
      <c r="K78" s="192" t="s">
        <v>161</v>
      </c>
      <c r="M78" s="46"/>
      <c r="N78" s="46"/>
      <c r="O78" s="46"/>
      <c r="P78" s="46"/>
      <c r="Q78" s="46"/>
      <c r="R78" s="46"/>
      <c r="S78" s="46"/>
      <c r="T78" s="46"/>
      <c r="U78" s="46"/>
      <c r="V78" s="46"/>
      <c r="W78" s="46"/>
    </row>
    <row r="79" spans="1:23" ht="15.75" thickBot="1">
      <c r="A79" s="139"/>
      <c r="B79" s="209" t="s">
        <v>158</v>
      </c>
      <c r="C79" s="199">
        <v>250</v>
      </c>
      <c r="D79" s="200"/>
      <c r="E79" s="186" t="e">
        <f>J79/J12</f>
        <v>#DIV/0!</v>
      </c>
      <c r="F79" s="201"/>
      <c r="G79" s="202"/>
      <c r="H79" s="189"/>
      <c r="I79" s="190" t="s">
        <v>1</v>
      </c>
      <c r="J79" s="191">
        <v>0</v>
      </c>
      <c r="K79" s="192" t="s">
        <v>161</v>
      </c>
      <c r="M79" s="80"/>
      <c r="N79" s="80"/>
      <c r="O79" s="80"/>
      <c r="P79" s="80"/>
      <c r="Q79" s="80"/>
      <c r="R79" s="80"/>
      <c r="S79" s="80"/>
      <c r="T79" s="80"/>
      <c r="U79" s="80"/>
      <c r="V79" s="80"/>
      <c r="W79" s="80"/>
    </row>
    <row r="80" spans="1:23" ht="15">
      <c r="A80" s="140" t="s">
        <v>3</v>
      </c>
      <c r="B80" s="170" t="s">
        <v>58</v>
      </c>
      <c r="C80" s="141"/>
      <c r="D80" s="142"/>
      <c r="E80" s="142" t="e">
        <f>SUM(E66,E49,E28)</f>
        <v>#DIV/0!</v>
      </c>
      <c r="F80" s="143"/>
      <c r="G80" s="144"/>
      <c r="I80" s="37"/>
      <c r="J80" s="38"/>
      <c r="K80" s="15"/>
      <c r="M80" s="80"/>
      <c r="N80" s="80"/>
      <c r="O80" s="80"/>
      <c r="P80" s="80"/>
      <c r="Q80" s="80"/>
      <c r="R80" s="80"/>
      <c r="S80" s="80"/>
      <c r="T80" s="80"/>
      <c r="U80" s="80"/>
      <c r="V80" s="80"/>
      <c r="W80" s="80"/>
    </row>
    <row r="81" spans="1:23" s="46" customFormat="1" ht="15">
      <c r="A81" s="145" t="s">
        <v>40</v>
      </c>
      <c r="B81" s="159" t="s">
        <v>155</v>
      </c>
      <c r="C81" s="58"/>
      <c r="D81" s="59"/>
      <c r="E81" s="59" t="e">
        <f>E80*0.1</f>
        <v>#DIV/0!</v>
      </c>
      <c r="F81" s="60"/>
      <c r="G81" s="61"/>
      <c r="H81" s="62"/>
      <c r="I81" s="63"/>
      <c r="J81" s="64"/>
      <c r="K81" s="16"/>
      <c r="M81" s="80"/>
      <c r="N81" s="80"/>
      <c r="O81" s="80"/>
      <c r="P81" s="80"/>
      <c r="Q81" s="80"/>
      <c r="R81" s="80"/>
      <c r="S81" s="80"/>
      <c r="T81" s="80"/>
      <c r="U81" s="80"/>
      <c r="V81" s="80"/>
      <c r="W81" s="80"/>
    </row>
    <row r="82" spans="1:11" ht="60">
      <c r="A82" s="10" t="s">
        <v>13</v>
      </c>
      <c r="B82" s="157" t="s">
        <v>76</v>
      </c>
      <c r="C82" s="22"/>
      <c r="D82" s="23"/>
      <c r="E82" s="23" t="e">
        <f>E80+E81</f>
        <v>#DIV/0!</v>
      </c>
      <c r="F82" s="11"/>
      <c r="G82" s="24"/>
      <c r="I82" s="37"/>
      <c r="J82" s="38"/>
      <c r="K82" s="15"/>
    </row>
    <row r="83" spans="1:11" ht="15">
      <c r="A83" s="146" t="s">
        <v>52</v>
      </c>
      <c r="B83" s="168" t="s">
        <v>53</v>
      </c>
      <c r="C83" s="22"/>
      <c r="D83" s="23"/>
      <c r="E83" s="147" t="e">
        <f>J23*1.2</f>
        <v>#DIV/0!</v>
      </c>
      <c r="F83" s="11"/>
      <c r="G83" s="24"/>
      <c r="I83" s="37"/>
      <c r="J83" s="38"/>
      <c r="K83" s="15"/>
    </row>
    <row r="84" spans="1:23" ht="61.5" thickBot="1">
      <c r="A84" s="148" t="s">
        <v>31</v>
      </c>
      <c r="B84" s="171" t="s">
        <v>78</v>
      </c>
      <c r="C84" s="149"/>
      <c r="D84" s="149"/>
      <c r="E84" s="149" t="e">
        <f>E82/E83</f>
        <v>#DIV/0!</v>
      </c>
      <c r="F84" s="150"/>
      <c r="G84" s="151"/>
      <c r="I84" s="152" t="s">
        <v>57</v>
      </c>
      <c r="J84" s="38"/>
      <c r="K84" s="15"/>
      <c r="M84" s="46"/>
      <c r="N84" s="46"/>
      <c r="O84" s="46"/>
      <c r="P84" s="46"/>
      <c r="Q84" s="46"/>
      <c r="R84" s="46"/>
      <c r="S84" s="46"/>
      <c r="T84" s="46"/>
      <c r="U84" s="46"/>
      <c r="V84" s="46"/>
      <c r="W84" s="46"/>
    </row>
    <row r="85" spans="2:5" ht="15">
      <c r="B85" s="27"/>
      <c r="C85" s="153"/>
      <c r="D85" s="153"/>
      <c r="E85" s="153"/>
    </row>
    <row r="86" ht="15"/>
    <row r="87" ht="15"/>
    <row r="88" spans="2:12" ht="15">
      <c r="B88" s="27"/>
      <c r="L88" s="12"/>
    </row>
    <row r="89" spans="2:12" ht="15">
      <c r="B89" s="27"/>
      <c r="L89" s="12"/>
    </row>
    <row r="90" ht="15">
      <c r="L90" s="12"/>
    </row>
    <row r="91" ht="15">
      <c r="L91" s="12"/>
    </row>
    <row r="92" ht="15">
      <c r="L92"/>
    </row>
    <row r="93" ht="15">
      <c r="L93" s="12"/>
    </row>
    <row r="94" ht="15">
      <c r="L94"/>
    </row>
    <row r="95" ht="15">
      <c r="L95" s="12"/>
    </row>
    <row r="96" ht="15">
      <c r="L96" s="12"/>
    </row>
    <row r="97" ht="15">
      <c r="L97"/>
    </row>
    <row r="98" ht="15">
      <c r="L98" s="12"/>
    </row>
    <row r="99" ht="15">
      <c r="L99"/>
    </row>
    <row r="100" ht="15">
      <c r="L100" s="12"/>
    </row>
    <row r="101" ht="15">
      <c r="L101"/>
    </row>
    <row r="102" ht="15">
      <c r="L102" s="12"/>
    </row>
    <row r="103" ht="15">
      <c r="L103"/>
    </row>
    <row r="104" ht="15">
      <c r="L104" s="12"/>
    </row>
  </sheetData>
  <sheetProtection formatCells="0" formatColumns="0" formatRows="0" insertColumns="0" insertRows="0" insertHyperlinks="0" deleteColumns="0" deleteRows="0" sort="0" autoFilter="0" pivotTables="0"/>
  <protectedRanges>
    <protectedRange sqref="K18:K19 J80:J65536 J1:J12 J18:J73" name="Zonă1"/>
    <protectedRange sqref="J79 J74:J78" name="Zonă1_1"/>
    <protectedRange sqref="J13:J17" name="Zonă1_3"/>
  </protectedRanges>
  <mergeCells count="6">
    <mergeCell ref="H13:H17"/>
    <mergeCell ref="B5:G5"/>
    <mergeCell ref="E25:G25"/>
    <mergeCell ref="E24:G24"/>
    <mergeCell ref="B7:G7"/>
    <mergeCell ref="B6:G6"/>
  </mergeCells>
  <printOptions/>
  <pageMargins left="1" right="1" top="0.5736111111111111" bottom="0.5736111111111111" header="0" footer="0"/>
  <pageSetup cellComments="asDisplayed" horizontalDpi="600" verticalDpi="600" orientation="portrait" scale="120" r:id="rId3"/>
  <headerFooter alignWithMargins="0">
    <oddHeader>&amp;L&amp;C&amp;R</oddHeader>
    <oddFooter>&amp;L&amp;C&amp;R</oddFooter>
  </headerFooter>
  <legacyDrawing r:id="rId2"/>
</worksheet>
</file>

<file path=xl/worksheets/sheet2.xml><?xml version="1.0" encoding="utf-8"?>
<worksheet xmlns="http://schemas.openxmlformats.org/spreadsheetml/2006/main" xmlns:r="http://schemas.openxmlformats.org/officeDocument/2006/relationships">
  <dimension ref="A1:A16"/>
  <sheetViews>
    <sheetView zoomScalePageLayoutView="0" workbookViewId="0" topLeftCell="A1">
      <selection activeCell="A1" sqref="A1:IV16384"/>
    </sheetView>
  </sheetViews>
  <sheetFormatPr defaultColWidth="9.140625" defaultRowHeight="12.75"/>
  <cols>
    <col min="1" max="1" width="55.421875" style="184" customWidth="1"/>
  </cols>
  <sheetData>
    <row r="1" ht="38.25">
      <c r="A1" s="182" t="s">
        <v>139</v>
      </c>
    </row>
    <row r="2" ht="12.75">
      <c r="A2" s="183" t="s">
        <v>123</v>
      </c>
    </row>
    <row r="3" ht="25.5">
      <c r="A3" s="203" t="s">
        <v>140</v>
      </c>
    </row>
    <row r="4" ht="25.5">
      <c r="A4" s="203" t="s">
        <v>124</v>
      </c>
    </row>
    <row r="5" ht="12.75">
      <c r="A5" s="183" t="s">
        <v>125</v>
      </c>
    </row>
    <row r="6" ht="25.5">
      <c r="A6" s="203" t="s">
        <v>126</v>
      </c>
    </row>
    <row r="7" ht="12.75">
      <c r="A7" s="203" t="s">
        <v>127</v>
      </c>
    </row>
    <row r="8" ht="12.75">
      <c r="A8" s="183" t="s">
        <v>128</v>
      </c>
    </row>
    <row r="9" ht="25.5">
      <c r="A9" s="203" t="s">
        <v>129</v>
      </c>
    </row>
    <row r="10" ht="12.75">
      <c r="A10" s="183" t="s">
        <v>130</v>
      </c>
    </row>
    <row r="11" ht="25.5">
      <c r="A11" s="203" t="s">
        <v>131</v>
      </c>
    </row>
    <row r="12" ht="25.5">
      <c r="A12" s="203" t="s">
        <v>132</v>
      </c>
    </row>
    <row r="13" ht="12.75">
      <c r="A13" s="183" t="s">
        <v>133</v>
      </c>
    </row>
    <row r="14" ht="38.25">
      <c r="A14" s="203" t="s">
        <v>134</v>
      </c>
    </row>
    <row r="15" ht="12.75">
      <c r="A15" s="183" t="s">
        <v>135</v>
      </c>
    </row>
    <row r="16" ht="25.5">
      <c r="A16" s="203" t="s">
        <v>136</v>
      </c>
    </row>
  </sheetData>
  <sheetProtection/>
  <hyperlinks>
    <hyperlink ref="A1" r:id="rId1" tooltip="OUG 117/2010 – Modificarea si completarea Codului fiscal si reglementarea unor masuri financiar-fiscale" display="http://codfiscal.money.ro/oug-1172010-modificarea-si-completarea-codului-fiscal-si-reglementarea-unor-masuri-financiar-fiscal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Sample</dc:title>
  <dc:subject>Fisa de fundamentare</dc:subject>
  <dc:creator>Gabrielitho</dc:creator>
  <cp:keywords/>
  <dc:description/>
  <cp:lastModifiedBy>iperju</cp:lastModifiedBy>
  <cp:lastPrinted>2011-02-06T10:31:00Z</cp:lastPrinted>
  <dcterms:created xsi:type="dcterms:W3CDTF">2011-02-16T11:08:49Z</dcterms:created>
  <dcterms:modified xsi:type="dcterms:W3CDTF">2015-02-17T11:35:06Z</dcterms:modified>
  <cp:category>Taxi</cp:category>
  <cp:version/>
  <cp:contentType/>
  <cp:contentStatus/>
</cp:coreProperties>
</file>

<file path=docProps/custom.xml><?xml version="1.0" encoding="utf-8"?>
<Properties xmlns="http://schemas.openxmlformats.org/officeDocument/2006/custom-properties" xmlns:vt="http://schemas.openxmlformats.org/officeDocument/2006/docPropsVTypes"/>
</file>